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lkclt-my.sharepoint.com/personal/a_jucyte_lkc_lt/Documents/Dokumentai/Austės/STATISTIKA/Ataskaitos/Savaitės TOP/2023 kovo 24 - 30 Darbinis/"/>
    </mc:Choice>
  </mc:AlternateContent>
  <xr:revisionPtr revIDLastSave="304" documentId="13_ncr:1_{2D706E67-7368-4C4F-B9F7-374C42FDDC10}" xr6:coauthVersionLast="47" xr6:coauthVersionMax="47" xr10:uidLastSave="{868A9710-7932-423E-BF19-79AA51EF87B4}"/>
  <bookViews>
    <workbookView xWindow="-108" yWindow="-108" windowWidth="23256" windowHeight="12576" tabRatio="731" xr2:uid="{00000000-000D-0000-FFFF-FFFF00000000}"/>
  </bookViews>
  <sheets>
    <sheet name="03.24-03.30" sheetId="104" r:id="rId1"/>
    <sheet name="03.17-03.23" sheetId="103" r:id="rId2"/>
    <sheet name="03.10-03.16" sheetId="102" r:id="rId3"/>
    <sheet name="03.03-03.09" sheetId="101" r:id="rId4"/>
    <sheet name="02.24-03.02" sheetId="100" r:id="rId5"/>
    <sheet name="02.17-02.23" sheetId="99" r:id="rId6"/>
    <sheet name="02.10-02.16" sheetId="98" r:id="rId7"/>
    <sheet name="02.03-02.09" sheetId="97" r:id="rId8"/>
    <sheet name="01.27-02.02" sheetId="96" r:id="rId9"/>
    <sheet name="01.20-01.26" sheetId="95" r:id="rId10"/>
    <sheet name="01.13-01.19" sheetId="94" r:id="rId11"/>
    <sheet name="01.06-01.12" sheetId="93" r:id="rId12"/>
    <sheet name="12.30-01.05" sheetId="91" r:id="rId13"/>
    <sheet name="12.23-12.29" sheetId="90" r:id="rId14"/>
    <sheet name="12.16-12.22" sheetId="89" r:id="rId15"/>
    <sheet name="12.09-12.15" sheetId="88" r:id="rId16"/>
    <sheet name="12.02-12.08" sheetId="87" r:id="rId17"/>
    <sheet name="11.25-12.01" sheetId="86" r:id="rId18"/>
    <sheet name="11.18-11.24" sheetId="85" r:id="rId19"/>
    <sheet name="11.11-11.17" sheetId="84" r:id="rId20"/>
    <sheet name="11.04-11.10" sheetId="83" r:id="rId21"/>
    <sheet name="10.28-11.03" sheetId="82" r:id="rId22"/>
    <sheet name="10.21-10.27" sheetId="81" r:id="rId23"/>
    <sheet name="10.14-10.20" sheetId="80" r:id="rId24"/>
    <sheet name="10.07-10.13" sheetId="79" r:id="rId25"/>
    <sheet name="09.30-10.06" sheetId="77" r:id="rId26"/>
    <sheet name="09.23-09.29" sheetId="76" r:id="rId27"/>
    <sheet name="09.16-09.22" sheetId="74" r:id="rId28"/>
    <sheet name="09.09-09.15" sheetId="73" r:id="rId29"/>
    <sheet name="09.02-09.08" sheetId="72" r:id="rId30"/>
    <sheet name="08.26-09.01" sheetId="71" r:id="rId31"/>
    <sheet name="08.19-08.25" sheetId="70" r:id="rId32"/>
    <sheet name="08.12-08.18" sheetId="69" r:id="rId33"/>
    <sheet name="08.05-08.11" sheetId="68" r:id="rId34"/>
    <sheet name="07.29-08.04" sheetId="67" r:id="rId35"/>
    <sheet name="07.22-07.28" sheetId="66" r:id="rId36"/>
    <sheet name="07.15-07.21" sheetId="65" r:id="rId37"/>
    <sheet name="07.08-07.14" sheetId="64" r:id="rId38"/>
    <sheet name="07.01-07.07" sheetId="63" r:id="rId39"/>
    <sheet name="06.24-06.30" sheetId="62" r:id="rId40"/>
    <sheet name="06.17-06.23" sheetId="61" r:id="rId41"/>
    <sheet name="06.10-06.16" sheetId="60" r:id="rId42"/>
    <sheet name="06.03-06.09" sheetId="59" r:id="rId43"/>
    <sheet name="05.27-06.02" sheetId="58" r:id="rId44"/>
    <sheet name="05.20-05.26" sheetId="57" r:id="rId45"/>
    <sheet name="05.13-05.19" sheetId="56" r:id="rId46"/>
    <sheet name="05.06-05.12" sheetId="55" r:id="rId47"/>
    <sheet name="04.29-05.05" sheetId="54" r:id="rId48"/>
    <sheet name="04.22-04.28" sheetId="53" r:id="rId49"/>
    <sheet name="04.15-04.21" sheetId="52" r:id="rId50"/>
    <sheet name="04.08-04.14" sheetId="51" r:id="rId51"/>
    <sheet name="04.01-04.07" sheetId="50" r:id="rId52"/>
    <sheet name="03.25-03.31" sheetId="49" r:id="rId53"/>
    <sheet name="03.18-03.24" sheetId="48" r:id="rId54"/>
    <sheet name="03.11-03.17" sheetId="47" r:id="rId55"/>
    <sheet name="03.04-03.10" sheetId="46" r:id="rId56"/>
    <sheet name="02.25-03.03" sheetId="45" r:id="rId57"/>
    <sheet name="02.18-02.24" sheetId="44" r:id="rId58"/>
    <sheet name="02.11-02.17" sheetId="43" r:id="rId59"/>
    <sheet name="02.04-02.10" sheetId="42" r:id="rId60"/>
    <sheet name="01.28-02.03" sheetId="41" r:id="rId61"/>
    <sheet name="01.21-01.27" sheetId="40" r:id="rId62"/>
    <sheet name="01.14-01.20" sheetId="39" r:id="rId63"/>
    <sheet name="01.07-01.13" sheetId="38" r:id="rId64"/>
    <sheet name="12.31-01.06" sheetId="37" r:id="rId65"/>
    <sheet name="12.24-12.30" sheetId="36" r:id="rId66"/>
    <sheet name="12.17-12.23" sheetId="35" r:id="rId67"/>
    <sheet name="12.10-12.16" sheetId="34" r:id="rId68"/>
    <sheet name="12.03-12.09" sheetId="33" r:id="rId69"/>
    <sheet name="11.26-12.02" sheetId="32" r:id="rId70"/>
    <sheet name="11.19-11.25" sheetId="31" r:id="rId71"/>
    <sheet name="11.12-11.18" sheetId="30" r:id="rId72"/>
    <sheet name="11.05-11.11" sheetId="29" r:id="rId73"/>
    <sheet name="10.29-11.04" sheetId="28" r:id="rId74"/>
    <sheet name="10.22-10.28" sheetId="27" r:id="rId75"/>
    <sheet name="10.15-10.21" sheetId="26" r:id="rId76"/>
    <sheet name="10.08-10.14" sheetId="25" r:id="rId77"/>
    <sheet name="10.01-10.07" sheetId="24" r:id="rId78"/>
    <sheet name="09.24-09.30" sheetId="23" r:id="rId79"/>
    <sheet name="09.17-09.23" sheetId="22" r:id="rId80"/>
    <sheet name="09.10-09.16" sheetId="21" r:id="rId81"/>
    <sheet name="09.03-09.09" sheetId="20" r:id="rId82"/>
    <sheet name="08.27-09.02" sheetId="19" r:id="rId83"/>
    <sheet name="08.20-08.26" sheetId="18" r:id="rId84"/>
    <sheet name="08.13-08.19" sheetId="17" r:id="rId85"/>
    <sheet name="08.06-08.12" sheetId="16" r:id="rId86"/>
    <sheet name="07.30-08.05" sheetId="15" r:id="rId87"/>
    <sheet name="07.23-07.29" sheetId="14" r:id="rId88"/>
    <sheet name="07.16-07.22" sheetId="13" r:id="rId89"/>
    <sheet name="07.09-07.15" sheetId="12" r:id="rId90"/>
    <sheet name="07.02-07.08" sheetId="11" r:id="rId91"/>
    <sheet name="06.25-07.01" sheetId="10" r:id="rId92"/>
    <sheet name="06.18-06.24" sheetId="9" r:id="rId93"/>
    <sheet name="06.11-06.17" sheetId="8" r:id="rId94"/>
    <sheet name="06.04-06.10" sheetId="7" r:id="rId95"/>
    <sheet name="05.28-06.03" sheetId="6" r:id="rId96"/>
    <sheet name="05.21-05.27" sheetId="5" r:id="rId97"/>
    <sheet name="05.14-05.20" sheetId="4" r:id="rId98"/>
    <sheet name="05.07-05.13" sheetId="3" r:id="rId99"/>
    <sheet name="04.30-05.06" sheetId="2" r:id="rId100"/>
    <sheet name="04.28-29" sheetId="1" r:id="rId101"/>
  </sheet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4" i="104" l="1"/>
  <c r="G71" i="104"/>
  <c r="G59" i="104"/>
  <c r="G47" i="104"/>
  <c r="G35" i="104"/>
  <c r="G23" i="104"/>
  <c r="D74" i="104"/>
  <c r="D71" i="104"/>
  <c r="D59" i="104"/>
  <c r="D47" i="104"/>
  <c r="D35" i="104"/>
  <c r="I67" i="104"/>
  <c r="I66" i="104"/>
  <c r="I64" i="104"/>
  <c r="I63" i="104"/>
  <c r="I61" i="104"/>
  <c r="I57" i="104"/>
  <c r="I58" i="104"/>
  <c r="I55" i="104"/>
  <c r="I54" i="104"/>
  <c r="I52" i="104"/>
  <c r="I45" i="104"/>
  <c r="I30" i="104"/>
  <c r="I32" i="104"/>
  <c r="I29" i="104"/>
  <c r="I31" i="104"/>
  <c r="I20" i="104"/>
  <c r="I44" i="104"/>
  <c r="F59" i="104" l="1"/>
  <c r="F43" i="104"/>
  <c r="F49" i="104"/>
  <c r="F50" i="104"/>
  <c r="F51" i="104"/>
  <c r="F26" i="104"/>
  <c r="F27" i="104"/>
  <c r="F28" i="104"/>
  <c r="F33" i="104"/>
  <c r="F34" i="104"/>
  <c r="F37" i="104"/>
  <c r="F38" i="104"/>
  <c r="F39" i="104"/>
  <c r="F15" i="104"/>
  <c r="F16" i="104"/>
  <c r="F17" i="104"/>
  <c r="F18" i="104"/>
  <c r="F19" i="104"/>
  <c r="F21" i="104"/>
  <c r="I22" i="104"/>
  <c r="I65" i="104"/>
  <c r="I68" i="104"/>
  <c r="I69" i="104"/>
  <c r="I70" i="104"/>
  <c r="I73" i="104"/>
  <c r="I53" i="104"/>
  <c r="I62" i="104"/>
  <c r="F47" i="104" l="1"/>
  <c r="I40" i="104"/>
  <c r="I41" i="104" l="1"/>
  <c r="F73" i="104" l="1"/>
  <c r="F69" i="104"/>
  <c r="I50" i="104"/>
  <c r="F56" i="104"/>
  <c r="I39" i="104"/>
  <c r="I51" i="104"/>
  <c r="I42" i="104"/>
  <c r="F42" i="104"/>
  <c r="I46" i="104"/>
  <c r="F46" i="104"/>
  <c r="I43" i="104"/>
  <c r="I37" i="104"/>
  <c r="I34" i="104"/>
  <c r="I49" i="104"/>
  <c r="I38" i="104"/>
  <c r="I27" i="104"/>
  <c r="I28" i="104"/>
  <c r="D23" i="104"/>
  <c r="F23" i="104" s="1"/>
  <c r="I21" i="104"/>
  <c r="I25" i="104"/>
  <c r="F25" i="104"/>
  <c r="I18" i="104"/>
  <c r="I26" i="104"/>
  <c r="I13" i="104"/>
  <c r="I17" i="104"/>
  <c r="I15" i="104"/>
  <c r="I16" i="104"/>
  <c r="I19" i="104"/>
  <c r="I14" i="104"/>
  <c r="F14" i="104"/>
  <c r="I41" i="103"/>
  <c r="I42" i="103"/>
  <c r="I43" i="103"/>
  <c r="I44" i="103"/>
  <c r="I45" i="103"/>
  <c r="I46" i="103"/>
  <c r="I38" i="103"/>
  <c r="I32" i="103"/>
  <c r="I33" i="103"/>
  <c r="I34" i="103"/>
  <c r="I31" i="103"/>
  <c r="I26" i="103"/>
  <c r="I27" i="103"/>
  <c r="I28" i="103"/>
  <c r="I29" i="103"/>
  <c r="I25" i="103"/>
  <c r="I14" i="103"/>
  <c r="I15" i="103"/>
  <c r="I16" i="103"/>
  <c r="I17" i="103"/>
  <c r="I18" i="103"/>
  <c r="I19" i="103"/>
  <c r="I20" i="103"/>
  <c r="I21" i="103"/>
  <c r="I22" i="103"/>
  <c r="I13" i="103"/>
  <c r="G50" i="103"/>
  <c r="G47" i="103"/>
  <c r="G35" i="103"/>
  <c r="G23" i="103"/>
  <c r="D50" i="103"/>
  <c r="D47" i="103"/>
  <c r="D35" i="103"/>
  <c r="D23" i="103"/>
  <c r="F15" i="103" l="1"/>
  <c r="F35" i="104" l="1"/>
  <c r="F44" i="103"/>
  <c r="F71" i="104" l="1"/>
  <c r="I49" i="103"/>
  <c r="F49" i="103"/>
  <c r="F45" i="103"/>
  <c r="F46" i="103"/>
  <c r="F43" i="103"/>
  <c r="F42" i="103"/>
  <c r="F38" i="103"/>
  <c r="F27" i="103"/>
  <c r="F39" i="103"/>
  <c r="F32" i="103"/>
  <c r="I40" i="103"/>
  <c r="F40" i="103"/>
  <c r="F31" i="103"/>
  <c r="I37" i="103"/>
  <c r="F37" i="103"/>
  <c r="F33" i="103"/>
  <c r="F29" i="103"/>
  <c r="F34" i="103"/>
  <c r="F30" i="103"/>
  <c r="F23" i="103"/>
  <c r="F26" i="103"/>
  <c r="F25" i="103"/>
  <c r="F22" i="103"/>
  <c r="F28" i="103"/>
  <c r="F21" i="103"/>
  <c r="F20" i="103"/>
  <c r="F17" i="103"/>
  <c r="F19" i="103"/>
  <c r="F13" i="103"/>
  <c r="F55" i="102"/>
  <c r="F58" i="102"/>
  <c r="F52" i="102"/>
  <c r="I34" i="102"/>
  <c r="I30" i="102"/>
  <c r="I28" i="102"/>
  <c r="G78" i="102"/>
  <c r="D78" i="102"/>
  <c r="D71" i="102"/>
  <c r="F71" i="102" s="1"/>
  <c r="G71" i="102"/>
  <c r="G59" i="102"/>
  <c r="G47" i="102"/>
  <c r="G35" i="102"/>
  <c r="G23" i="102"/>
  <c r="D59" i="102"/>
  <c r="D47" i="102"/>
  <c r="D35" i="102"/>
  <c r="D23" i="102"/>
  <c r="I39" i="102"/>
  <c r="I40" i="102"/>
  <c r="I41" i="102"/>
  <c r="I42" i="102"/>
  <c r="I43" i="102"/>
  <c r="I44" i="102"/>
  <c r="I45" i="102"/>
  <c r="I46" i="102"/>
  <c r="I49" i="102"/>
  <c r="I50" i="102"/>
  <c r="I51" i="102"/>
  <c r="I52" i="102"/>
  <c r="I53" i="102"/>
  <c r="I54" i="102"/>
  <c r="I55" i="102"/>
  <c r="I56" i="102"/>
  <c r="I57" i="102"/>
  <c r="I58" i="102"/>
  <c r="I61" i="102"/>
  <c r="I62" i="102"/>
  <c r="I63" i="102"/>
  <c r="I64" i="102"/>
  <c r="I65" i="102"/>
  <c r="I66" i="102"/>
  <c r="I67" i="102"/>
  <c r="I68" i="102"/>
  <c r="I69" i="102"/>
  <c r="I70" i="102"/>
  <c r="I73" i="102"/>
  <c r="I74" i="102"/>
  <c r="I75" i="102"/>
  <c r="I76" i="102"/>
  <c r="I77" i="102"/>
  <c r="I37" i="102"/>
  <c r="I27" i="102"/>
  <c r="I29" i="102"/>
  <c r="I31" i="102"/>
  <c r="I32" i="102"/>
  <c r="I14" i="102"/>
  <c r="I15" i="102"/>
  <c r="I16" i="102"/>
  <c r="I17" i="102"/>
  <c r="I18" i="102"/>
  <c r="I19" i="102"/>
  <c r="I20" i="102"/>
  <c r="I21" i="102"/>
  <c r="I22" i="102"/>
  <c r="F54" i="102"/>
  <c r="F61" i="102"/>
  <c r="F70" i="102"/>
  <c r="I38" i="102" l="1"/>
  <c r="F19" i="102"/>
  <c r="F18" i="102"/>
  <c r="F13" i="102"/>
  <c r="F37" i="102"/>
  <c r="F35" i="103" l="1"/>
  <c r="F25" i="102"/>
  <c r="F47" i="103" l="1"/>
  <c r="F75" i="102"/>
  <c r="F68" i="102"/>
  <c r="F65" i="102"/>
  <c r="F46" i="102"/>
  <c r="F43" i="102"/>
  <c r="F41" i="102"/>
  <c r="F50" i="102"/>
  <c r="F44" i="102"/>
  <c r="F62" i="102"/>
  <c r="F39" i="102"/>
  <c r="F42" i="102"/>
  <c r="F31" i="102"/>
  <c r="F32" i="102"/>
  <c r="F40" i="102"/>
  <c r="F33" i="102"/>
  <c r="F29" i="102"/>
  <c r="F30" i="102"/>
  <c r="F28" i="102"/>
  <c r="F23" i="102"/>
  <c r="I26" i="102"/>
  <c r="F26" i="102"/>
  <c r="F27" i="102"/>
  <c r="F21" i="102"/>
  <c r="F20" i="102"/>
  <c r="F17" i="102"/>
  <c r="F22" i="102"/>
  <c r="F16" i="102"/>
  <c r="F15" i="102"/>
  <c r="I13" i="102"/>
  <c r="D47" i="101"/>
  <c r="I62" i="101"/>
  <c r="I63" i="101"/>
  <c r="I64" i="101"/>
  <c r="I50" i="101"/>
  <c r="I51" i="101"/>
  <c r="I52" i="101"/>
  <c r="I53" i="101"/>
  <c r="I54" i="101"/>
  <c r="I55" i="101"/>
  <c r="I56" i="101"/>
  <c r="I57" i="101"/>
  <c r="I58" i="101"/>
  <c r="I41" i="101"/>
  <c r="I42" i="101"/>
  <c r="I43" i="101"/>
  <c r="I45" i="101"/>
  <c r="I38" i="101"/>
  <c r="I39" i="101"/>
  <c r="I32" i="101"/>
  <c r="I33" i="101"/>
  <c r="I34" i="101"/>
  <c r="I27" i="101"/>
  <c r="I28" i="101"/>
  <c r="I29" i="101"/>
  <c r="I14" i="101"/>
  <c r="I15" i="101"/>
  <c r="I16" i="101"/>
  <c r="I17" i="101"/>
  <c r="I18" i="101"/>
  <c r="I19" i="101"/>
  <c r="I20" i="101"/>
  <c r="I21" i="101"/>
  <c r="I22" i="101"/>
  <c r="F23" i="101"/>
  <c r="D73" i="100"/>
  <c r="D59" i="100"/>
  <c r="D47" i="100"/>
  <c r="D35" i="100"/>
  <c r="D23" i="100"/>
  <c r="G35" i="101"/>
  <c r="G47" i="101" s="1"/>
  <c r="G59" i="101" s="1"/>
  <c r="G65" i="101" s="1"/>
  <c r="G23" i="101"/>
  <c r="D23" i="101"/>
  <c r="D35" i="101" s="1"/>
  <c r="G73" i="100"/>
  <c r="G59" i="100"/>
  <c r="G47" i="100"/>
  <c r="G35" i="100"/>
  <c r="I32" i="100"/>
  <c r="I45" i="100"/>
  <c r="I61" i="101"/>
  <c r="I37" i="101"/>
  <c r="D59" i="101" l="1"/>
  <c r="D65" i="101" s="1"/>
  <c r="F29" i="101"/>
  <c r="F16" i="101"/>
  <c r="F50" i="103" l="1"/>
  <c r="F35" i="102"/>
  <c r="F42" i="101"/>
  <c r="F21" i="101"/>
  <c r="I39" i="100"/>
  <c r="I40" i="101"/>
  <c r="F47" i="102" l="1"/>
  <c r="F52" i="101"/>
  <c r="F63" i="101"/>
  <c r="F56" i="101"/>
  <c r="F59" i="102" l="1"/>
  <c r="F78" i="102"/>
  <c r="I49" i="101"/>
  <c r="F20" i="101"/>
  <c r="F30" i="101" l="1"/>
  <c r="F46" i="101"/>
  <c r="F64" i="101"/>
  <c r="F55" i="101"/>
  <c r="F62" i="101"/>
  <c r="F50" i="101"/>
  <c r="F58" i="101"/>
  <c r="F54" i="101"/>
  <c r="F45" i="101"/>
  <c r="F43" i="101"/>
  <c r="I13" i="101"/>
  <c r="I46" i="101"/>
  <c r="F41" i="101"/>
  <c r="F44" i="101"/>
  <c r="F39" i="101"/>
  <c r="F34" i="101"/>
  <c r="F33" i="101"/>
  <c r="I31" i="101"/>
  <c r="F31" i="101"/>
  <c r="F32" i="101"/>
  <c r="F28" i="101"/>
  <c r="F19" i="101"/>
  <c r="I26" i="101"/>
  <c r="F26" i="101"/>
  <c r="F18" i="101"/>
  <c r="F17" i="101"/>
  <c r="F22" i="101"/>
  <c r="F14" i="101"/>
  <c r="G23" i="100"/>
  <c r="I65" i="100"/>
  <c r="I66" i="100"/>
  <c r="I67" i="100"/>
  <c r="I68" i="100"/>
  <c r="I69" i="100"/>
  <c r="I70" i="100"/>
  <c r="I71" i="100"/>
  <c r="I72" i="100"/>
  <c r="I53" i="100"/>
  <c r="I54" i="100"/>
  <c r="I55" i="100"/>
  <c r="I56" i="100"/>
  <c r="I57" i="100"/>
  <c r="I58" i="100"/>
  <c r="I61" i="100"/>
  <c r="I62" i="100"/>
  <c r="I63" i="100"/>
  <c r="I40" i="100"/>
  <c r="I41" i="100"/>
  <c r="I42" i="100"/>
  <c r="I43" i="100"/>
  <c r="I44" i="100"/>
  <c r="I46" i="100"/>
  <c r="I49" i="100"/>
  <c r="I50" i="100"/>
  <c r="I51" i="100"/>
  <c r="I28" i="100"/>
  <c r="I29" i="100"/>
  <c r="I30" i="100"/>
  <c r="I31" i="100"/>
  <c r="I33" i="100"/>
  <c r="I14" i="100"/>
  <c r="I15" i="100"/>
  <c r="I16" i="100"/>
  <c r="I17" i="100"/>
  <c r="I18" i="100"/>
  <c r="I19" i="100"/>
  <c r="I20" i="100"/>
  <c r="I22" i="100"/>
  <c r="I25" i="100"/>
  <c r="I13" i="100"/>
  <c r="F55" i="100"/>
  <c r="F44" i="100"/>
  <c r="F46" i="100"/>
  <c r="F49" i="100"/>
  <c r="F50" i="100"/>
  <c r="F43" i="100"/>
  <c r="F27" i="100"/>
  <c r="F28" i="100"/>
  <c r="F29" i="100"/>
  <c r="F30" i="100"/>
  <c r="F31" i="100"/>
  <c r="F33" i="100"/>
  <c r="F34" i="100"/>
  <c r="F37" i="100"/>
  <c r="F21" i="100"/>
  <c r="F25" i="100"/>
  <c r="F22" i="100"/>
  <c r="F14" i="100"/>
  <c r="F15" i="100"/>
  <c r="F16" i="100"/>
  <c r="F13" i="100"/>
  <c r="I38" i="100"/>
  <c r="I21" i="100" l="1"/>
  <c r="I64" i="100"/>
  <c r="F71" i="100"/>
  <c r="G47" i="99" l="1"/>
  <c r="D59" i="98"/>
  <c r="G47" i="98"/>
  <c r="D47" i="98"/>
  <c r="F66" i="100"/>
  <c r="F54" i="100"/>
  <c r="I37" i="100"/>
  <c r="F65" i="101" l="1"/>
  <c r="F70" i="100"/>
  <c r="F68" i="100"/>
  <c r="F65" i="100"/>
  <c r="F56" i="100"/>
  <c r="I52" i="100"/>
  <c r="F52" i="100"/>
  <c r="F61" i="100"/>
  <c r="F57" i="100"/>
  <c r="I27" i="100"/>
  <c r="I53" i="99"/>
  <c r="I54" i="99"/>
  <c r="I56" i="99"/>
  <c r="I57" i="99"/>
  <c r="I58" i="99"/>
  <c r="I44" i="99"/>
  <c r="I51" i="99"/>
  <c r="I38" i="99"/>
  <c r="I39" i="99"/>
  <c r="I40" i="99"/>
  <c r="I41" i="99"/>
  <c r="I42" i="99"/>
  <c r="I43" i="99"/>
  <c r="I45" i="99"/>
  <c r="I46" i="99"/>
  <c r="I49" i="99"/>
  <c r="I31" i="99"/>
  <c r="I32" i="99"/>
  <c r="I33" i="99"/>
  <c r="I34" i="99"/>
  <c r="I26" i="99"/>
  <c r="I27" i="99"/>
  <c r="I28" i="99"/>
  <c r="I14" i="99"/>
  <c r="I15" i="99"/>
  <c r="I16" i="99"/>
  <c r="I17" i="99"/>
  <c r="I18" i="99"/>
  <c r="I19" i="99"/>
  <c r="I20" i="99"/>
  <c r="I21" i="99"/>
  <c r="I22" i="99"/>
  <c r="F56" i="99"/>
  <c r="F57" i="99"/>
  <c r="F58" i="99"/>
  <c r="F44" i="99"/>
  <c r="F43" i="99"/>
  <c r="F45" i="99"/>
  <c r="F46" i="99"/>
  <c r="F38" i="99"/>
  <c r="F39" i="99"/>
  <c r="F26" i="99"/>
  <c r="F27" i="99"/>
  <c r="F28" i="99"/>
  <c r="F29" i="99"/>
  <c r="F30" i="99"/>
  <c r="F31" i="99"/>
  <c r="F15" i="99"/>
  <c r="F16" i="99"/>
  <c r="F17" i="99"/>
  <c r="F18" i="99"/>
  <c r="F19" i="99"/>
  <c r="F20" i="99"/>
  <c r="F21" i="99"/>
  <c r="F22" i="99"/>
  <c r="F51" i="99"/>
  <c r="I52" i="99" l="1"/>
  <c r="D53" i="97"/>
  <c r="F44" i="96"/>
  <c r="I44" i="96"/>
  <c r="D45" i="96"/>
  <c r="G47" i="97"/>
  <c r="G53" i="97"/>
  <c r="D47" i="97"/>
  <c r="I50" i="97"/>
  <c r="F44" i="98"/>
  <c r="I44" i="98"/>
  <c r="M58" i="99"/>
  <c r="F55" i="99" l="1"/>
  <c r="F54" i="99" l="1"/>
  <c r="I50" i="99"/>
  <c r="F50" i="99"/>
  <c r="I37" i="99"/>
  <c r="F37" i="99"/>
  <c r="F42" i="99"/>
  <c r="F34" i="99"/>
  <c r="F33" i="99"/>
  <c r="I13" i="99"/>
  <c r="I30" i="99"/>
  <c r="I25" i="99"/>
  <c r="F25" i="99"/>
  <c r="G23" i="99"/>
  <c r="G35" i="99" s="1"/>
  <c r="D23" i="99"/>
  <c r="I51" i="98"/>
  <c r="I52" i="98"/>
  <c r="I53" i="98"/>
  <c r="I54" i="98"/>
  <c r="I55" i="98"/>
  <c r="I56" i="98"/>
  <c r="I57" i="98"/>
  <c r="I58" i="98"/>
  <c r="I61" i="98"/>
  <c r="I38" i="98"/>
  <c r="I39" i="98"/>
  <c r="I40" i="98"/>
  <c r="I41" i="98"/>
  <c r="I42" i="98"/>
  <c r="I43" i="98"/>
  <c r="I45" i="98"/>
  <c r="I46" i="98"/>
  <c r="I49" i="98"/>
  <c r="I26" i="98"/>
  <c r="I27" i="98"/>
  <c r="I28" i="98"/>
  <c r="I29" i="98"/>
  <c r="I30" i="98"/>
  <c r="I14" i="98"/>
  <c r="I15" i="98"/>
  <c r="I16" i="98"/>
  <c r="I17" i="98"/>
  <c r="I18" i="98"/>
  <c r="I19" i="98"/>
  <c r="I20" i="98"/>
  <c r="I21" i="98"/>
  <c r="I22" i="98"/>
  <c r="G23" i="98"/>
  <c r="G35" i="98" s="1"/>
  <c r="D23" i="98"/>
  <c r="D35" i="98" s="1"/>
  <c r="F23" i="99" l="1"/>
  <c r="D35" i="99"/>
  <c r="D47" i="99" s="1"/>
  <c r="F29" i="98"/>
  <c r="F33" i="98"/>
  <c r="F35" i="99" l="1"/>
  <c r="F41" i="98"/>
  <c r="F20" i="98"/>
  <c r="F16" i="98" l="1"/>
  <c r="F13" i="98"/>
  <c r="I37" i="98" l="1"/>
  <c r="I63" i="98"/>
  <c r="F57" i="98" l="1"/>
  <c r="F56" i="98"/>
  <c r="F52" i="98"/>
  <c r="I13" i="98"/>
  <c r="I25" i="98"/>
  <c r="I33" i="98"/>
  <c r="I34" i="98"/>
  <c r="I50" i="98"/>
  <c r="I62" i="98"/>
  <c r="F62" i="98"/>
  <c r="F55" i="98"/>
  <c r="F45" i="98"/>
  <c r="F54" i="98"/>
  <c r="F42" i="98"/>
  <c r="F53" i="98"/>
  <c r="F49" i="98"/>
  <c r="F46" i="98"/>
  <c r="F50" i="98"/>
  <c r="F51" i="98"/>
  <c r="F28" i="98"/>
  <c r="F32" i="98"/>
  <c r="F40" i="98"/>
  <c r="F39" i="98"/>
  <c r="F34" i="98"/>
  <c r="F26" i="98"/>
  <c r="F25" i="98"/>
  <c r="F21" i="98"/>
  <c r="F17" i="98"/>
  <c r="F14" i="98"/>
  <c r="F15" i="98"/>
  <c r="I52" i="97"/>
  <c r="I38" i="97"/>
  <c r="I39" i="97"/>
  <c r="I40" i="97"/>
  <c r="I41" i="97"/>
  <c r="I42" i="97"/>
  <c r="I43" i="97"/>
  <c r="I44" i="97"/>
  <c r="I45" i="97"/>
  <c r="I46" i="97"/>
  <c r="I31" i="97"/>
  <c r="I32" i="97"/>
  <c r="I33" i="97"/>
  <c r="I34" i="97"/>
  <c r="I26" i="97"/>
  <c r="I27" i="97"/>
  <c r="I28" i="97"/>
  <c r="I19" i="97"/>
  <c r="I20" i="97"/>
  <c r="I21" i="97"/>
  <c r="I22" i="97"/>
  <c r="G35" i="97"/>
  <c r="G23" i="97"/>
  <c r="D23" i="97"/>
  <c r="D35" i="97" s="1"/>
  <c r="I51" i="97" l="1"/>
  <c r="F37" i="97"/>
  <c r="F26" i="97" l="1"/>
  <c r="I25" i="97"/>
  <c r="F19" i="97"/>
  <c r="I16" i="97"/>
  <c r="I15" i="97"/>
  <c r="F33" i="97"/>
  <c r="F13" i="97" l="1"/>
  <c r="F27" i="97"/>
  <c r="I49" i="97" l="1"/>
  <c r="F42" i="97" l="1"/>
  <c r="F41" i="97"/>
  <c r="F32" i="97"/>
  <c r="F39" i="97"/>
  <c r="F44" i="97"/>
  <c r="F31" i="97"/>
  <c r="F34" i="97"/>
  <c r="I13" i="97"/>
  <c r="F38" i="97"/>
  <c r="F46" i="97"/>
  <c r="F29" i="97"/>
  <c r="I37" i="97"/>
  <c r="I30" i="97"/>
  <c r="F30" i="97"/>
  <c r="F28" i="97"/>
  <c r="F22" i="97"/>
  <c r="I18" i="97"/>
  <c r="F18" i="97"/>
  <c r="I17" i="97"/>
  <c r="F17" i="97"/>
  <c r="I14" i="97"/>
  <c r="F14" i="97"/>
  <c r="I42" i="96" l="1"/>
  <c r="I41" i="96"/>
  <c r="I13" i="96"/>
  <c r="F39" i="96"/>
  <c r="F38" i="96"/>
  <c r="F37" i="96"/>
  <c r="F31" i="96"/>
  <c r="F30" i="96"/>
  <c r="F29" i="96"/>
  <c r="F27" i="96"/>
  <c r="F26" i="96"/>
  <c r="F25" i="96"/>
  <c r="F21" i="96"/>
  <c r="F18" i="96"/>
  <c r="F17" i="96"/>
  <c r="F15" i="96"/>
  <c r="F14" i="96"/>
  <c r="F13" i="96"/>
  <c r="G23" i="96"/>
  <c r="G35" i="96" s="1"/>
  <c r="G45" i="96" s="1"/>
  <c r="D23" i="96"/>
  <c r="F23" i="96" s="1"/>
  <c r="I40" i="96"/>
  <c r="I20" i="96"/>
  <c r="D35" i="96" l="1"/>
  <c r="I22" i="96"/>
  <c r="I34" i="96" l="1"/>
  <c r="F34" i="96"/>
  <c r="I38" i="95"/>
  <c r="I28" i="96" l="1"/>
  <c r="F13" i="95" l="1"/>
  <c r="F14" i="95"/>
  <c r="I13" i="95"/>
  <c r="F43" i="96"/>
  <c r="I37" i="96"/>
  <c r="I19" i="96"/>
  <c r="I33" i="96"/>
  <c r="F33" i="96"/>
  <c r="I32" i="96"/>
  <c r="F32" i="96"/>
  <c r="I39" i="96"/>
  <c r="I38" i="96"/>
  <c r="I16" i="96"/>
  <c r="I27" i="96"/>
  <c r="I30" i="96"/>
  <c r="I29" i="96"/>
  <c r="I21" i="96"/>
  <c r="I31" i="96"/>
  <c r="I26" i="96"/>
  <c r="I18" i="96"/>
  <c r="I17" i="96"/>
  <c r="I14" i="96"/>
  <c r="I15" i="96"/>
  <c r="I37" i="95"/>
  <c r="F37" i="95"/>
  <c r="I34" i="95"/>
  <c r="F34" i="95"/>
  <c r="I39" i="95"/>
  <c r="I32" i="95"/>
  <c r="I28" i="95"/>
  <c r="F45" i="96" l="1"/>
  <c r="I17" i="95"/>
  <c r="G23" i="95"/>
  <c r="G35" i="95" s="1"/>
  <c r="D23" i="95"/>
  <c r="D35" i="95" s="1"/>
  <c r="I14" i="95"/>
  <c r="I15" i="95"/>
  <c r="I19" i="95"/>
  <c r="I27" i="95"/>
  <c r="I33" i="95"/>
  <c r="I16" i="95"/>
  <c r="I44" i="95"/>
  <c r="I46" i="95"/>
  <c r="I18" i="95"/>
  <c r="F18" i="95"/>
  <c r="F39" i="95"/>
  <c r="G48" i="95" l="1"/>
  <c r="F23" i="95"/>
  <c r="F21" i="95"/>
  <c r="D48" i="95" l="1"/>
  <c r="F30" i="95"/>
  <c r="I47" i="95"/>
  <c r="F47" i="95"/>
  <c r="I43" i="95"/>
  <c r="F19" i="95"/>
  <c r="F45" i="95"/>
  <c r="F42" i="95"/>
  <c r="I40" i="95"/>
  <c r="F40" i="95"/>
  <c r="F41" i="95"/>
  <c r="I31" i="95"/>
  <c r="F31" i="95"/>
  <c r="F32" i="95"/>
  <c r="I29" i="95"/>
  <c r="F29" i="95"/>
  <c r="F28" i="95"/>
  <c r="I30" i="95"/>
  <c r="I26" i="95"/>
  <c r="F26" i="95"/>
  <c r="I25" i="95"/>
  <c r="F25" i="95"/>
  <c r="I20" i="95"/>
  <c r="F20" i="95"/>
  <c r="I22" i="95"/>
  <c r="F22" i="95"/>
  <c r="F15" i="95"/>
  <c r="I14" i="94"/>
  <c r="I15" i="94"/>
  <c r="I16" i="94"/>
  <c r="I17" i="94"/>
  <c r="I21" i="94"/>
  <c r="I22" i="94"/>
  <c r="I39" i="94"/>
  <c r="I37" i="94"/>
  <c r="I26" i="94"/>
  <c r="I27" i="94"/>
  <c r="I28" i="94"/>
  <c r="I29" i="94"/>
  <c r="I30" i="94"/>
  <c r="I31" i="94"/>
  <c r="I32" i="94"/>
  <c r="I33" i="94"/>
  <c r="I34" i="94"/>
  <c r="I41" i="94"/>
  <c r="F41" i="94"/>
  <c r="G23" i="94"/>
  <c r="G35" i="94" s="1"/>
  <c r="G45" i="94" s="1"/>
  <c r="D23" i="94"/>
  <c r="D35" i="94" s="1"/>
  <c r="D45" i="94" s="1"/>
  <c r="I40" i="94"/>
  <c r="F19" i="94" l="1"/>
  <c r="F48" i="95" l="1"/>
  <c r="F22" i="94"/>
  <c r="F34" i="94"/>
  <c r="F42" i="94" l="1"/>
  <c r="I25" i="94" l="1"/>
  <c r="F43" i="94" l="1"/>
  <c r="F33" i="94"/>
  <c r="F38" i="94"/>
  <c r="F27" i="94"/>
  <c r="F28" i="94"/>
  <c r="F32" i="94"/>
  <c r="F30" i="94"/>
  <c r="F21" i="94"/>
  <c r="I20" i="94"/>
  <c r="F20" i="94"/>
  <c r="I19" i="94"/>
  <c r="F15" i="94"/>
  <c r="F14" i="94"/>
  <c r="I13" i="94"/>
  <c r="F13" i="94"/>
  <c r="G45" i="93"/>
  <c r="G35" i="93"/>
  <c r="G23" i="93"/>
  <c r="D45" i="93"/>
  <c r="D35" i="93"/>
  <c r="D23" i="93"/>
  <c r="F33" i="93"/>
  <c r="F45" i="94" l="1"/>
  <c r="I30" i="93"/>
  <c r="I19" i="93" l="1"/>
  <c r="I21" i="93"/>
  <c r="I20" i="93"/>
  <c r="F14" i="93" l="1"/>
  <c r="I13" i="93" l="1"/>
  <c r="F22" i="93"/>
  <c r="F26" i="93"/>
  <c r="I34" i="93"/>
  <c r="F34" i="93"/>
  <c r="I37" i="93"/>
  <c r="F37" i="93"/>
  <c r="I44" i="93"/>
  <c r="F44" i="93"/>
  <c r="F29" i="93"/>
  <c r="F40" i="93"/>
  <c r="I39" i="93"/>
  <c r="F39" i="93"/>
  <c r="I25" i="93"/>
  <c r="F25" i="93"/>
  <c r="I31" i="93"/>
  <c r="F31" i="93"/>
  <c r="I22" i="93"/>
  <c r="I26" i="93"/>
  <c r="I27" i="93"/>
  <c r="F27" i="93"/>
  <c r="F28" i="93"/>
  <c r="I16" i="93"/>
  <c r="I18" i="93"/>
  <c r="F18" i="93"/>
  <c r="I17" i="93"/>
  <c r="F17" i="93"/>
  <c r="I15" i="93"/>
  <c r="F15" i="93"/>
  <c r="I14" i="93"/>
  <c r="F13" i="93"/>
  <c r="F45" i="93" l="1"/>
  <c r="I42" i="91" l="1"/>
  <c r="F42" i="91"/>
  <c r="F39" i="91"/>
  <c r="F21" i="91"/>
  <c r="G47" i="90"/>
  <c r="G35" i="90"/>
  <c r="G23" i="90"/>
  <c r="D47" i="90"/>
  <c r="D35" i="90"/>
  <c r="I46" i="90"/>
  <c r="I43" i="90"/>
  <c r="I27" i="90"/>
  <c r="I25" i="90"/>
  <c r="F25" i="90"/>
  <c r="G23" i="91" l="1"/>
  <c r="G35" i="91" s="1"/>
  <c r="G45" i="91" s="1"/>
  <c r="D23" i="91"/>
  <c r="D35" i="91" s="1"/>
  <c r="D45" i="91" s="1"/>
  <c r="I38" i="91"/>
  <c r="F41" i="91"/>
  <c r="F27" i="91" l="1"/>
  <c r="I18" i="91"/>
  <c r="F15" i="91"/>
  <c r="F17" i="91"/>
  <c r="I39" i="91"/>
  <c r="I21" i="91"/>
  <c r="F16" i="91" l="1"/>
  <c r="F29" i="91" l="1"/>
  <c r="F32" i="91" l="1"/>
  <c r="I34" i="91"/>
  <c r="F34" i="91"/>
  <c r="I41" i="91"/>
  <c r="I44" i="91"/>
  <c r="F44" i="91"/>
  <c r="I30" i="91"/>
  <c r="F30" i="91"/>
  <c r="I32" i="91"/>
  <c r="F31" i="91"/>
  <c r="I40" i="91"/>
  <c r="F40" i="91"/>
  <c r="I29" i="91"/>
  <c r="I37" i="91"/>
  <c r="F37" i="91"/>
  <c r="F28" i="91"/>
  <c r="I26" i="91"/>
  <c r="F26" i="91"/>
  <c r="I33" i="91"/>
  <c r="F33" i="91"/>
  <c r="F23" i="91"/>
  <c r="I22" i="91"/>
  <c r="F22" i="91"/>
  <c r="I25" i="91"/>
  <c r="F25" i="91"/>
  <c r="F19" i="91"/>
  <c r="I27" i="91"/>
  <c r="I16" i="91"/>
  <c r="I20" i="91"/>
  <c r="F20" i="91"/>
  <c r="I14" i="91"/>
  <c r="I17" i="91"/>
  <c r="I15" i="91"/>
  <c r="I13" i="91"/>
  <c r="F13" i="91"/>
  <c r="D23" i="90"/>
  <c r="I16" i="90"/>
  <c r="F26" i="90"/>
  <c r="I45" i="90" l="1"/>
  <c r="F35" i="91" l="1"/>
  <c r="F13" i="90"/>
  <c r="F45" i="91" l="1"/>
  <c r="I18" i="90"/>
  <c r="I34" i="90" l="1"/>
  <c r="I37" i="90"/>
  <c r="I44" i="90"/>
  <c r="I40" i="90"/>
  <c r="I19" i="90" l="1"/>
  <c r="I42" i="90"/>
  <c r="F42" i="90"/>
  <c r="I52" i="90"/>
  <c r="F52" i="90"/>
  <c r="I50" i="90"/>
  <c r="F50" i="90"/>
  <c r="I51" i="90"/>
  <c r="F51" i="90"/>
  <c r="I38" i="90"/>
  <c r="F38" i="90"/>
  <c r="I49" i="90"/>
  <c r="F49" i="90"/>
  <c r="I32" i="90"/>
  <c r="F32" i="90"/>
  <c r="F39" i="90"/>
  <c r="I33" i="90"/>
  <c r="F33" i="90"/>
  <c r="I41" i="90"/>
  <c r="F41" i="90"/>
  <c r="I30" i="90"/>
  <c r="F30" i="90"/>
  <c r="I31" i="90"/>
  <c r="F31" i="90"/>
  <c r="F28" i="90"/>
  <c r="F23" i="90"/>
  <c r="I26" i="90"/>
  <c r="I22" i="90"/>
  <c r="F22" i="90"/>
  <c r="I29" i="90"/>
  <c r="F29" i="90"/>
  <c r="I15" i="90"/>
  <c r="I17" i="90"/>
  <c r="F17" i="90"/>
  <c r="I21" i="90"/>
  <c r="F21" i="90"/>
  <c r="F20" i="90"/>
  <c r="I14" i="90"/>
  <c r="I13" i="90"/>
  <c r="G51" i="89"/>
  <c r="D51" i="89"/>
  <c r="D47" i="89"/>
  <c r="D35" i="89"/>
  <c r="D23" i="89"/>
  <c r="F35" i="89"/>
  <c r="G47" i="89"/>
  <c r="G35" i="89"/>
  <c r="G23" i="89"/>
  <c r="F23" i="89"/>
  <c r="I46" i="89" l="1"/>
  <c r="F46" i="89"/>
  <c r="F51" i="89" l="1"/>
  <c r="F47" i="89"/>
  <c r="I50" i="89"/>
  <c r="I43" i="89"/>
  <c r="F40" i="89"/>
  <c r="I22" i="89"/>
  <c r="I18" i="89"/>
  <c r="F41" i="89" l="1"/>
  <c r="F15" i="89" l="1"/>
  <c r="F25" i="89"/>
  <c r="F31" i="89"/>
  <c r="I45" i="89" l="1"/>
  <c r="F45" i="89"/>
  <c r="I40" i="89"/>
  <c r="F32" i="89"/>
  <c r="I44" i="89"/>
  <c r="F44" i="89"/>
  <c r="I42" i="89"/>
  <c r="F42" i="89"/>
  <c r="I38" i="89"/>
  <c r="F38" i="89"/>
  <c r="I37" i="89"/>
  <c r="F37" i="89"/>
  <c r="I49" i="89"/>
  <c r="F49" i="89"/>
  <c r="I30" i="89"/>
  <c r="F30" i="89"/>
  <c r="I33" i="89"/>
  <c r="F33" i="89"/>
  <c r="I34" i="89"/>
  <c r="F34" i="89"/>
  <c r="I41" i="89"/>
  <c r="I29" i="89"/>
  <c r="F29" i="89"/>
  <c r="I27" i="89"/>
  <c r="F27" i="89"/>
  <c r="I39" i="89"/>
  <c r="F39" i="89"/>
  <c r="I26" i="89"/>
  <c r="F26" i="89"/>
  <c r="I21" i="89"/>
  <c r="F21" i="89"/>
  <c r="I28" i="89"/>
  <c r="F28" i="89"/>
  <c r="I20" i="89"/>
  <c r="F20" i="89"/>
  <c r="I19" i="89"/>
  <c r="F19" i="89"/>
  <c r="I17" i="89"/>
  <c r="F17" i="89"/>
  <c r="I16" i="89"/>
  <c r="F16" i="89"/>
  <c r="I13" i="89"/>
  <c r="I14" i="89"/>
  <c r="F33" i="88"/>
  <c r="F31" i="88"/>
  <c r="G23" i="88"/>
  <c r="G35" i="88" s="1"/>
  <c r="G47" i="88" s="1"/>
  <c r="G58" i="88" s="1"/>
  <c r="D23" i="88"/>
  <c r="D35" i="88" s="1"/>
  <c r="D47" i="88" s="1"/>
  <c r="D58" i="88" s="1"/>
  <c r="F58" i="88" s="1"/>
  <c r="I14" i="88"/>
  <c r="I13" i="88"/>
  <c r="I56" i="88"/>
  <c r="F25" i="88"/>
  <c r="F35" i="88" l="1"/>
  <c r="F47" i="88"/>
  <c r="I54" i="88"/>
  <c r="I53" i="88"/>
  <c r="F15" i="88"/>
  <c r="F17" i="88"/>
  <c r="I38" i="88"/>
  <c r="I34" i="88"/>
  <c r="I32" i="88"/>
  <c r="F34" i="88"/>
  <c r="I39" i="88" l="1"/>
  <c r="I37" i="88" l="1"/>
  <c r="I41" i="88"/>
  <c r="I31" i="88"/>
  <c r="F41" i="88"/>
  <c r="F37" i="88"/>
  <c r="G23" i="87"/>
  <c r="G35" i="87" s="1"/>
  <c r="G46" i="87" s="1"/>
  <c r="I32" i="87"/>
  <c r="I40" i="87"/>
  <c r="I41" i="87"/>
  <c r="I26" i="87"/>
  <c r="I27" i="87"/>
  <c r="I25" i="87"/>
  <c r="F14" i="87"/>
  <c r="F33" i="87"/>
  <c r="F49" i="88"/>
  <c r="F45" i="88" l="1"/>
  <c r="I29" i="88"/>
  <c r="I30" i="88"/>
  <c r="I50" i="88" l="1"/>
  <c r="F50" i="88"/>
  <c r="I57" i="88"/>
  <c r="F57" i="88"/>
  <c r="I46" i="88"/>
  <c r="I52" i="88"/>
  <c r="F52" i="88"/>
  <c r="I55" i="88"/>
  <c r="F55" i="88"/>
  <c r="I44" i="88"/>
  <c r="F44" i="88"/>
  <c r="I43" i="88"/>
  <c r="F43" i="88"/>
  <c r="I49" i="88"/>
  <c r="I45" i="88"/>
  <c r="I40" i="88"/>
  <c r="F40" i="88"/>
  <c r="F51" i="88"/>
  <c r="I42" i="88"/>
  <c r="F42" i="88"/>
  <c r="F38" i="88"/>
  <c r="I33" i="88"/>
  <c r="I28" i="88"/>
  <c r="F28" i="88"/>
  <c r="I22" i="88"/>
  <c r="F22" i="88"/>
  <c r="I25" i="88"/>
  <c r="I21" i="88"/>
  <c r="F21" i="88"/>
  <c r="I20" i="88"/>
  <c r="F20" i="88"/>
  <c r="I18" i="88"/>
  <c r="F18" i="88"/>
  <c r="I17" i="88"/>
  <c r="I15" i="88"/>
  <c r="I16" i="88"/>
  <c r="F16" i="88"/>
  <c r="D51" i="86"/>
  <c r="D47" i="86"/>
  <c r="D35" i="86"/>
  <c r="I33" i="86"/>
  <c r="D23" i="87" l="1"/>
  <c r="D35" i="87" s="1"/>
  <c r="F37" i="87"/>
  <c r="F35" i="87" l="1"/>
  <c r="D46" i="87"/>
  <c r="F46" i="87" s="1"/>
  <c r="F23" i="87"/>
  <c r="F39" i="87"/>
  <c r="I17" i="87" l="1"/>
  <c r="I19" i="87" l="1"/>
  <c r="I31" i="87" l="1"/>
  <c r="F22" i="87" l="1"/>
  <c r="F29" i="87" l="1"/>
  <c r="F28" i="87"/>
  <c r="F26" i="87"/>
  <c r="I42" i="87"/>
  <c r="I44" i="87" l="1"/>
  <c r="F44" i="87"/>
  <c r="I45" i="87"/>
  <c r="F45" i="87"/>
  <c r="I34" i="87"/>
  <c r="F34" i="87"/>
  <c r="F40" i="87"/>
  <c r="I33" i="87"/>
  <c r="I30" i="87"/>
  <c r="F30" i="87"/>
  <c r="I15" i="87"/>
  <c r="I39" i="87"/>
  <c r="I38" i="87"/>
  <c r="F38" i="87"/>
  <c r="I37" i="87"/>
  <c r="I28" i="87"/>
  <c r="I21" i="87"/>
  <c r="F21" i="87"/>
  <c r="I20" i="87"/>
  <c r="F20" i="87"/>
  <c r="I22" i="87"/>
  <c r="I18" i="87"/>
  <c r="F18" i="87"/>
  <c r="F17" i="87"/>
  <c r="I13" i="87"/>
  <c r="F13" i="87"/>
  <c r="I14" i="87"/>
  <c r="I16" i="87"/>
  <c r="F16" i="87"/>
  <c r="G23" i="86"/>
  <c r="D35" i="85"/>
  <c r="D23" i="86"/>
  <c r="I28" i="86" l="1"/>
  <c r="I46" i="86" l="1"/>
  <c r="F16" i="86"/>
  <c r="F17" i="86"/>
  <c r="F13" i="86" l="1"/>
  <c r="I13" i="86"/>
  <c r="F15" i="86"/>
  <c r="I45" i="86" l="1"/>
  <c r="I50" i="86"/>
  <c r="I29" i="86"/>
  <c r="F30" i="86" l="1"/>
  <c r="I49" i="86"/>
  <c r="F49" i="86"/>
  <c r="I14" i="86"/>
  <c r="I21" i="86"/>
  <c r="I37" i="86"/>
  <c r="F37" i="86"/>
  <c r="I18" i="86"/>
  <c r="I40" i="86"/>
  <c r="F40" i="86"/>
  <c r="I44" i="86"/>
  <c r="F44" i="86"/>
  <c r="I42" i="86"/>
  <c r="F42" i="86"/>
  <c r="I30" i="86"/>
  <c r="I34" i="86"/>
  <c r="F34" i="86"/>
  <c r="I32" i="86"/>
  <c r="F32" i="86"/>
  <c r="I41" i="86"/>
  <c r="F41" i="86"/>
  <c r="F39" i="86"/>
  <c r="I38" i="86"/>
  <c r="F38" i="86"/>
  <c r="I26" i="86"/>
  <c r="I27" i="86"/>
  <c r="F27" i="86"/>
  <c r="I31" i="86"/>
  <c r="I20" i="86"/>
  <c r="F20" i="86"/>
  <c r="I19" i="86"/>
  <c r="F19" i="86"/>
  <c r="I17" i="86"/>
  <c r="I16" i="86"/>
  <c r="I15" i="86"/>
  <c r="D23" i="85"/>
  <c r="D47" i="85" s="1"/>
  <c r="D50" i="85" s="1"/>
  <c r="G23" i="85"/>
  <c r="G35" i="85" s="1"/>
  <c r="G47" i="85" s="1"/>
  <c r="G50" i="85" s="1"/>
  <c r="I41" i="85"/>
  <c r="I42" i="85"/>
  <c r="I21" i="85"/>
  <c r="F23" i="86" l="1"/>
  <c r="I27" i="85"/>
  <c r="I32" i="85" l="1"/>
  <c r="I38" i="85" l="1"/>
  <c r="I49" i="85" l="1"/>
  <c r="F49" i="85"/>
  <c r="I34" i="85"/>
  <c r="F34" i="85"/>
  <c r="I46" i="85"/>
  <c r="F46" i="85"/>
  <c r="F44" i="85"/>
  <c r="I16" i="85"/>
  <c r="I45" i="85"/>
  <c r="F45" i="85"/>
  <c r="I13" i="85"/>
  <c r="I39" i="85"/>
  <c r="I37" i="85"/>
  <c r="F37" i="85"/>
  <c r="I31" i="85"/>
  <c r="F31" i="85"/>
  <c r="I40" i="85"/>
  <c r="F40" i="85"/>
  <c r="I33" i="85"/>
  <c r="F33" i="85"/>
  <c r="I43" i="85"/>
  <c r="F43" i="85"/>
  <c r="I26" i="85"/>
  <c r="F26" i="85"/>
  <c r="F23" i="85"/>
  <c r="F28" i="85"/>
  <c r="F25" i="85"/>
  <c r="I29" i="85"/>
  <c r="F29" i="85"/>
  <c r="I30" i="85"/>
  <c r="F30" i="85"/>
  <c r="I19" i="85"/>
  <c r="I18" i="85"/>
  <c r="F18" i="85"/>
  <c r="I20" i="85"/>
  <c r="F20" i="85"/>
  <c r="I17" i="85"/>
  <c r="F17" i="85"/>
  <c r="I14" i="85"/>
  <c r="F14" i="85"/>
  <c r="I15" i="85"/>
  <c r="F15" i="85"/>
  <c r="D23" i="84"/>
  <c r="D35" i="84" s="1"/>
  <c r="D47" i="84" s="1"/>
  <c r="D52" i="84" s="1"/>
  <c r="G56" i="83"/>
  <c r="G23" i="84"/>
  <c r="G35" i="84" s="1"/>
  <c r="G47" i="84" s="1"/>
  <c r="G52" i="84" s="1"/>
  <c r="I39" i="84"/>
  <c r="I40" i="84"/>
  <c r="I37" i="84"/>
  <c r="F50" i="84"/>
  <c r="F42" i="84"/>
  <c r="F13" i="84"/>
  <c r="F34" i="84"/>
  <c r="I51" i="84"/>
  <c r="I32" i="84"/>
  <c r="F23" i="84" l="1"/>
  <c r="I49" i="84"/>
  <c r="I18" i="84"/>
  <c r="I44" i="84" l="1"/>
  <c r="F44" i="84"/>
  <c r="F51" i="84"/>
  <c r="I43" i="84"/>
  <c r="F43" i="84"/>
  <c r="I42" i="84"/>
  <c r="I46" i="84"/>
  <c r="F46" i="84"/>
  <c r="F38" i="84"/>
  <c r="I31" i="84"/>
  <c r="I27" i="84"/>
  <c r="F27" i="84"/>
  <c r="I33" i="84"/>
  <c r="F33" i="84"/>
  <c r="I30" i="84"/>
  <c r="F30" i="84"/>
  <c r="I45" i="84"/>
  <c r="F45" i="84"/>
  <c r="I50" i="84"/>
  <c r="I29" i="84"/>
  <c r="F29" i="84"/>
  <c r="I26" i="84"/>
  <c r="F26" i="84"/>
  <c r="I28" i="84"/>
  <c r="F28" i="84"/>
  <c r="I34" i="84"/>
  <c r="F35" i="84"/>
  <c r="I13" i="84"/>
  <c r="I25" i="84"/>
  <c r="F25" i="84"/>
  <c r="F21" i="84"/>
  <c r="F22" i="84"/>
  <c r="I19" i="84"/>
  <c r="F19" i="84"/>
  <c r="I20" i="84"/>
  <c r="F20" i="84"/>
  <c r="I17" i="84"/>
  <c r="F17" i="84"/>
  <c r="I16" i="84"/>
  <c r="F16" i="84"/>
  <c r="I15" i="84"/>
  <c r="F15" i="84"/>
  <c r="I14" i="84"/>
  <c r="F14" i="84"/>
  <c r="D56" i="83"/>
  <c r="D47" i="83"/>
  <c r="D35" i="83"/>
  <c r="D23" i="83"/>
  <c r="F50" i="85" l="1"/>
  <c r="G47" i="83"/>
  <c r="G35" i="83"/>
  <c r="F23" i="83"/>
  <c r="F47" i="84" l="1"/>
  <c r="F52" i="84"/>
  <c r="D35" i="82"/>
  <c r="I49" i="83" l="1"/>
  <c r="F37" i="83"/>
  <c r="I25" i="83"/>
  <c r="G54" i="82" l="1"/>
  <c r="G35" i="82"/>
  <c r="G47" i="82"/>
  <c r="G23" i="83"/>
  <c r="F35" i="82"/>
  <c r="F23" i="82"/>
  <c r="G41" i="81"/>
  <c r="D35" i="81"/>
  <c r="G23" i="82"/>
  <c r="F21" i="83"/>
  <c r="D23" i="82"/>
  <c r="I40" i="83"/>
  <c r="F56" i="83" l="1"/>
  <c r="I43" i="83"/>
  <c r="I51" i="83"/>
  <c r="I50" i="83"/>
  <c r="I42" i="83"/>
  <c r="I41" i="83"/>
  <c r="I55" i="83"/>
  <c r="F19" i="83"/>
  <c r="I46" i="83"/>
  <c r="I22" i="83"/>
  <c r="F39" i="83"/>
  <c r="I29" i="83"/>
  <c r="F45" i="83" l="1"/>
  <c r="F53" i="83"/>
  <c r="F52" i="83" l="1"/>
  <c r="F28" i="83"/>
  <c r="I28" i="83"/>
  <c r="F15" i="83" l="1"/>
  <c r="F32" i="83"/>
  <c r="F14" i="83"/>
  <c r="I14" i="83"/>
  <c r="D23" i="81" l="1"/>
  <c r="I54" i="83" l="1"/>
  <c r="F54" i="83"/>
  <c r="I44" i="83"/>
  <c r="F44" i="83"/>
  <c r="I34" i="83"/>
  <c r="I53" i="83"/>
  <c r="I15" i="83"/>
  <c r="I32" i="83"/>
  <c r="I33" i="83"/>
  <c r="F33" i="83"/>
  <c r="I30" i="83"/>
  <c r="F30" i="83"/>
  <c r="I38" i="83"/>
  <c r="F38" i="83"/>
  <c r="I52" i="83"/>
  <c r="I31" i="83"/>
  <c r="F31" i="83"/>
  <c r="I39" i="83"/>
  <c r="I26" i="83"/>
  <c r="F26" i="83"/>
  <c r="I27" i="83"/>
  <c r="F27" i="83"/>
  <c r="F20" i="83"/>
  <c r="I21" i="83"/>
  <c r="I18" i="83"/>
  <c r="F18" i="83"/>
  <c r="I16" i="83"/>
  <c r="F16" i="83"/>
  <c r="I17" i="83"/>
  <c r="F17" i="83"/>
  <c r="I13" i="83"/>
  <c r="F13" i="83"/>
  <c r="D47" i="82"/>
  <c r="D54" i="82" s="1"/>
  <c r="I38" i="82"/>
  <c r="I49" i="82"/>
  <c r="I39" i="82"/>
  <c r="I51" i="82"/>
  <c r="I42" i="82"/>
  <c r="I45" i="82"/>
  <c r="I46" i="82"/>
  <c r="I21" i="82"/>
  <c r="I34" i="82"/>
  <c r="I29" i="82"/>
  <c r="I26" i="82"/>
  <c r="F54" i="82" l="1"/>
  <c r="F47" i="82"/>
  <c r="F14" i="82" l="1"/>
  <c r="F15" i="82"/>
  <c r="F16" i="82"/>
  <c r="F18" i="82"/>
  <c r="F17" i="82"/>
  <c r="F20" i="82"/>
  <c r="F27" i="82"/>
  <c r="F19" i="82"/>
  <c r="F25" i="82"/>
  <c r="F30" i="82"/>
  <c r="F22" i="82"/>
  <c r="F31" i="82"/>
  <c r="F50" i="82"/>
  <c r="F43" i="82"/>
  <c r="F32" i="82"/>
  <c r="F41" i="82"/>
  <c r="F33" i="82"/>
  <c r="F44" i="82"/>
  <c r="F52" i="82"/>
  <c r="F40" i="82"/>
  <c r="F53" i="82"/>
  <c r="I53" i="82"/>
  <c r="I40" i="82"/>
  <c r="I52" i="82"/>
  <c r="I44" i="82"/>
  <c r="I33" i="82"/>
  <c r="I41" i="82"/>
  <c r="I32" i="82"/>
  <c r="I50" i="82"/>
  <c r="I31" i="82"/>
  <c r="I22" i="82"/>
  <c r="I30" i="82"/>
  <c r="I25" i="82"/>
  <c r="I27" i="82"/>
  <c r="I20" i="82"/>
  <c r="I17" i="82"/>
  <c r="I16" i="82"/>
  <c r="I15" i="82"/>
  <c r="I14" i="82"/>
  <c r="I13" i="82"/>
  <c r="F13" i="82"/>
  <c r="G23" i="81"/>
  <c r="G35" i="81" s="1"/>
  <c r="F23" i="81"/>
  <c r="I40" i="81"/>
  <c r="I33" i="81"/>
  <c r="I28" i="81"/>
  <c r="I18" i="81"/>
  <c r="I15" i="81"/>
  <c r="I14" i="81"/>
  <c r="F19" i="81"/>
  <c r="F20" i="81"/>
  <c r="F25" i="81"/>
  <c r="F21" i="81"/>
  <c r="F22" i="81"/>
  <c r="F27" i="81"/>
  <c r="F31" i="81"/>
  <c r="F26" i="81"/>
  <c r="F30" i="81"/>
  <c r="F32" i="81"/>
  <c r="F37" i="81"/>
  <c r="F38" i="81"/>
  <c r="F39" i="81"/>
  <c r="F34" i="81"/>
  <c r="F13" i="81"/>
  <c r="F17" i="81"/>
  <c r="I34" i="81"/>
  <c r="I39" i="81"/>
  <c r="I38" i="81"/>
  <c r="I37" i="81"/>
  <c r="I32" i="81"/>
  <c r="I30" i="81"/>
  <c r="I26" i="81"/>
  <c r="I31" i="81"/>
  <c r="I27" i="81"/>
  <c r="I22" i="81"/>
  <c r="I25" i="81"/>
  <c r="I20" i="81"/>
  <c r="I19" i="81"/>
  <c r="I16" i="81"/>
  <c r="F16" i="81"/>
  <c r="I13" i="81"/>
  <c r="G35" i="80"/>
  <c r="D35" i="80"/>
  <c r="D41" i="81" l="1"/>
  <c r="F41" i="81" s="1"/>
  <c r="G23" i="80"/>
  <c r="D23" i="80"/>
  <c r="I41" i="80"/>
  <c r="I26" i="80"/>
  <c r="I29" i="80"/>
  <c r="I18" i="80"/>
  <c r="I13" i="80"/>
  <c r="F35" i="81" l="1"/>
  <c r="F23" i="80"/>
  <c r="F15" i="80" l="1"/>
  <c r="F17" i="80"/>
  <c r="F19" i="80"/>
  <c r="F22" i="80"/>
  <c r="F20" i="80"/>
  <c r="F21" i="80"/>
  <c r="F25" i="80"/>
  <c r="F30" i="80"/>
  <c r="F27" i="80"/>
  <c r="F28" i="80"/>
  <c r="F31" i="80"/>
  <c r="F37" i="80"/>
  <c r="F42" i="80"/>
  <c r="F32" i="80"/>
  <c r="F38" i="80"/>
  <c r="F34" i="80"/>
  <c r="F39" i="80"/>
  <c r="F40" i="80"/>
  <c r="I40" i="80"/>
  <c r="I39" i="80"/>
  <c r="I32" i="80"/>
  <c r="I42" i="80"/>
  <c r="I37" i="80"/>
  <c r="I31" i="80"/>
  <c r="I28" i="80"/>
  <c r="I27" i="80"/>
  <c r="I30" i="80"/>
  <c r="I25" i="80"/>
  <c r="I21" i="80"/>
  <c r="I20" i="80"/>
  <c r="I22" i="80"/>
  <c r="I17" i="80"/>
  <c r="I15" i="80"/>
  <c r="I16" i="80"/>
  <c r="F16" i="80"/>
  <c r="G52" i="79"/>
  <c r="D52" i="79"/>
  <c r="F52" i="79"/>
  <c r="G47" i="79"/>
  <c r="D47" i="79"/>
  <c r="F35" i="79"/>
  <c r="G35" i="79"/>
  <c r="D35" i="79"/>
  <c r="F23" i="79"/>
  <c r="G23" i="79"/>
  <c r="D23" i="79"/>
  <c r="I25" i="79"/>
  <c r="F45" i="79"/>
  <c r="I31" i="79"/>
  <c r="I34" i="79"/>
  <c r="I39" i="79"/>
  <c r="I37" i="79"/>
  <c r="I22" i="79"/>
  <c r="I32" i="79"/>
  <c r="I17" i="79"/>
  <c r="F15" i="79"/>
  <c r="F14" i="79"/>
  <c r="F19" i="79"/>
  <c r="F18" i="79"/>
  <c r="F16" i="79"/>
  <c r="F20" i="79"/>
  <c r="F26" i="79"/>
  <c r="F21" i="79"/>
  <c r="F27" i="79"/>
  <c r="F33" i="79"/>
  <c r="F28" i="79"/>
  <c r="F30" i="79"/>
  <c r="F38" i="79"/>
  <c r="F41" i="79"/>
  <c r="F46" i="79"/>
  <c r="F49" i="79"/>
  <c r="F40" i="79"/>
  <c r="F43" i="79"/>
  <c r="F42" i="79"/>
  <c r="F51" i="79"/>
  <c r="F50" i="79"/>
  <c r="I51" i="79"/>
  <c r="I42" i="79"/>
  <c r="I45" i="79"/>
  <c r="I43" i="79"/>
  <c r="I49" i="79"/>
  <c r="I46" i="79"/>
  <c r="I30" i="79"/>
  <c r="I28" i="79"/>
  <c r="I33" i="79"/>
  <c r="I27" i="79"/>
  <c r="I21" i="79"/>
  <c r="I26" i="79"/>
  <c r="I20" i="79"/>
  <c r="I18" i="79"/>
  <c r="I19" i="79"/>
  <c r="I14" i="79"/>
  <c r="I15" i="79"/>
  <c r="I13" i="79"/>
  <c r="F13" i="79"/>
  <c r="I51" i="77"/>
  <c r="G23" i="77"/>
  <c r="G35" i="77" s="1"/>
  <c r="G47" i="77" s="1"/>
  <c r="G55" i="77" s="1"/>
  <c r="D23" i="77"/>
  <c r="D35" i="77" s="1"/>
  <c r="F45" i="77"/>
  <c r="I45" i="77"/>
  <c r="I42" i="76"/>
  <c r="I33" i="77"/>
  <c r="I25" i="77"/>
  <c r="I41" i="77"/>
  <c r="I52" i="77"/>
  <c r="I54" i="77"/>
  <c r="I50" i="77"/>
  <c r="I40" i="77"/>
  <c r="I44" i="77"/>
  <c r="I31" i="77"/>
  <c r="I28" i="77"/>
  <c r="I15" i="77"/>
  <c r="I14" i="77"/>
  <c r="F47" i="79" l="1"/>
  <c r="D47" i="77"/>
  <c r="D55" i="77" s="1"/>
  <c r="F55" i="77" s="1"/>
  <c r="F35" i="77"/>
  <c r="F23" i="77"/>
  <c r="F47" i="77" l="1"/>
  <c r="F16" i="77"/>
  <c r="F19" i="77"/>
  <c r="F17" i="77"/>
  <c r="F18" i="77"/>
  <c r="F20" i="77"/>
  <c r="F21" i="77"/>
  <c r="F22" i="77"/>
  <c r="F27" i="77"/>
  <c r="F26" i="77"/>
  <c r="F39" i="77"/>
  <c r="F34" i="77"/>
  <c r="F29" i="77"/>
  <c r="F37" i="77"/>
  <c r="F32" i="77"/>
  <c r="F30" i="77"/>
  <c r="F49" i="77"/>
  <c r="F46" i="77"/>
  <c r="F53" i="77"/>
  <c r="I43" i="77"/>
  <c r="F43" i="77"/>
  <c r="F42" i="77"/>
  <c r="I38" i="77"/>
  <c r="F38" i="77"/>
  <c r="I46" i="77"/>
  <c r="I49" i="77"/>
  <c r="I30" i="77"/>
  <c r="I32" i="77"/>
  <c r="I29" i="77"/>
  <c r="I26" i="77"/>
  <c r="I27" i="77"/>
  <c r="I22" i="77"/>
  <c r="I21" i="77"/>
  <c r="I20" i="77"/>
  <c r="I17" i="77"/>
  <c r="I19" i="77"/>
  <c r="I16" i="77"/>
  <c r="I13" i="77"/>
  <c r="F13" i="77"/>
  <c r="G23" i="76"/>
  <c r="G35" i="76" s="1"/>
  <c r="G44" i="76" s="1"/>
  <c r="D23" i="76"/>
  <c r="D35" i="76" s="1"/>
  <c r="F35" i="76" l="1"/>
  <c r="D44" i="76"/>
  <c r="F44" i="76" s="1"/>
  <c r="F23" i="76"/>
  <c r="I21" i="76"/>
  <c r="I37" i="76"/>
  <c r="I32" i="76"/>
  <c r="I28" i="76"/>
  <c r="I29" i="76"/>
  <c r="I15" i="76"/>
  <c r="I14" i="76"/>
  <c r="F18" i="76" l="1"/>
  <c r="F17" i="76"/>
  <c r="F20" i="76"/>
  <c r="F19" i="76"/>
  <c r="F25" i="76"/>
  <c r="F27" i="76"/>
  <c r="F26" i="76"/>
  <c r="F22" i="76"/>
  <c r="F31" i="76"/>
  <c r="F33" i="76"/>
  <c r="F34" i="76"/>
  <c r="F30" i="76"/>
  <c r="F38" i="76"/>
  <c r="F39" i="76"/>
  <c r="F40" i="76"/>
  <c r="F41" i="76"/>
  <c r="F13" i="76"/>
  <c r="F43" i="76"/>
  <c r="I41" i="76"/>
  <c r="I39" i="76"/>
  <c r="I38" i="76"/>
  <c r="I34" i="76"/>
  <c r="I33" i="76"/>
  <c r="I31" i="76"/>
  <c r="I22" i="76"/>
  <c r="I25" i="76"/>
  <c r="I19" i="76"/>
  <c r="I20" i="76"/>
  <c r="I18" i="76"/>
  <c r="I16" i="76"/>
  <c r="F16" i="76"/>
  <c r="I13" i="76"/>
  <c r="G47" i="74"/>
  <c r="D47" i="74"/>
  <c r="F47" i="74"/>
  <c r="G35" i="74"/>
  <c r="D35" i="74"/>
  <c r="F23" i="74"/>
  <c r="G23" i="74"/>
  <c r="D23" i="74"/>
  <c r="I41" i="74"/>
  <c r="I20" i="74"/>
  <c r="I45" i="74"/>
  <c r="I17" i="74"/>
  <c r="I15" i="74"/>
  <c r="I13" i="74"/>
  <c r="F22" i="74"/>
  <c r="F21" i="74"/>
  <c r="F19" i="74"/>
  <c r="F18" i="74"/>
  <c r="F25" i="74"/>
  <c r="F26" i="74"/>
  <c r="F33" i="74"/>
  <c r="F34" i="74"/>
  <c r="F27" i="74"/>
  <c r="F31" i="74"/>
  <c r="F38" i="74"/>
  <c r="F32" i="74"/>
  <c r="F30" i="74"/>
  <c r="F37" i="74"/>
  <c r="F28" i="74"/>
  <c r="F42" i="74"/>
  <c r="F29" i="74"/>
  <c r="F46" i="74"/>
  <c r="F44" i="74"/>
  <c r="F40" i="74"/>
  <c r="F43" i="74"/>
  <c r="F39" i="74"/>
  <c r="I39" i="74"/>
  <c r="I43" i="74"/>
  <c r="I44" i="74"/>
  <c r="I29" i="74"/>
  <c r="I42" i="74"/>
  <c r="I28" i="74"/>
  <c r="I37" i="74"/>
  <c r="I32" i="74"/>
  <c r="I38" i="74"/>
  <c r="I31" i="74"/>
  <c r="I27" i="74"/>
  <c r="I34" i="74"/>
  <c r="I33" i="74"/>
  <c r="I26" i="74"/>
  <c r="I18" i="74"/>
  <c r="I19" i="74"/>
  <c r="I21" i="74"/>
  <c r="I14" i="74"/>
  <c r="F14" i="74"/>
  <c r="D23" i="73"/>
  <c r="D35" i="73" s="1"/>
  <c r="D47" i="73" s="1"/>
  <c r="D50" i="73" s="1"/>
  <c r="G35" i="73"/>
  <c r="G47" i="73" s="1"/>
  <c r="G23" i="73"/>
  <c r="I18" i="73"/>
  <c r="I21" i="73"/>
  <c r="I49" i="73"/>
  <c r="I39" i="73"/>
  <c r="I25" i="73"/>
  <c r="I15" i="73"/>
  <c r="F35" i="74" l="1"/>
  <c r="G50" i="73"/>
  <c r="F50" i="73"/>
  <c r="F35" i="73"/>
  <c r="F23" i="73"/>
  <c r="F47" i="73" l="1"/>
  <c r="F14" i="73" l="1"/>
  <c r="F17" i="73"/>
  <c r="F16" i="73"/>
  <c r="F22" i="73"/>
  <c r="F20" i="73"/>
  <c r="F33" i="73"/>
  <c r="F31" i="73"/>
  <c r="F42" i="73"/>
  <c r="F28" i="73"/>
  <c r="F32" i="73"/>
  <c r="F27" i="73"/>
  <c r="F30" i="73"/>
  <c r="F34" i="73"/>
  <c r="F38" i="73"/>
  <c r="F37" i="73"/>
  <c r="F29" i="73"/>
  <c r="F41" i="73"/>
  <c r="F40" i="73"/>
  <c r="F44" i="73"/>
  <c r="F45" i="73"/>
  <c r="F46" i="73"/>
  <c r="I46" i="73"/>
  <c r="I44" i="73"/>
  <c r="I40" i="73"/>
  <c r="I41" i="73"/>
  <c r="I29" i="73"/>
  <c r="I37" i="73"/>
  <c r="I38" i="73"/>
  <c r="I34" i="73"/>
  <c r="I30" i="73"/>
  <c r="I27" i="73"/>
  <c r="I32" i="73"/>
  <c r="I28" i="73"/>
  <c r="I42" i="73"/>
  <c r="I33" i="73"/>
  <c r="I20" i="73"/>
  <c r="I22" i="73"/>
  <c r="I16" i="73"/>
  <c r="I17" i="73"/>
  <c r="I13" i="73"/>
  <c r="F13" i="73"/>
  <c r="D43" i="72"/>
  <c r="F35" i="72"/>
  <c r="E35" i="72"/>
  <c r="G35" i="72"/>
  <c r="D35" i="72"/>
  <c r="I34" i="72"/>
  <c r="G23" i="72"/>
  <c r="D23" i="72"/>
  <c r="F23" i="72" s="1"/>
  <c r="I42" i="72"/>
  <c r="F16" i="72" l="1"/>
  <c r="F15" i="72"/>
  <c r="F19" i="72"/>
  <c r="F17" i="72"/>
  <c r="F18" i="72"/>
  <c r="F22" i="72"/>
  <c r="F21" i="72"/>
  <c r="F29" i="72"/>
  <c r="F27" i="72"/>
  <c r="F30" i="72"/>
  <c r="F31" i="72"/>
  <c r="F25" i="72"/>
  <c r="F32" i="72"/>
  <c r="F26" i="72"/>
  <c r="F28" i="72"/>
  <c r="F33" i="72"/>
  <c r="F38" i="72"/>
  <c r="F39" i="72"/>
  <c r="F41" i="72"/>
  <c r="F40" i="72"/>
  <c r="F37" i="72"/>
  <c r="I37" i="72"/>
  <c r="I40" i="72"/>
  <c r="I41" i="72"/>
  <c r="I38" i="72"/>
  <c r="I33" i="72"/>
  <c r="I28" i="72"/>
  <c r="I26" i="72"/>
  <c r="I32" i="72"/>
  <c r="I25" i="72"/>
  <c r="I31" i="72"/>
  <c r="I30" i="72"/>
  <c r="I27" i="72"/>
  <c r="I29" i="72"/>
  <c r="I21" i="72"/>
  <c r="I22" i="72"/>
  <c r="I18" i="72"/>
  <c r="I17" i="72"/>
  <c r="I19" i="72"/>
  <c r="I15" i="72"/>
  <c r="I16" i="72"/>
  <c r="I13" i="72"/>
  <c r="F13" i="72"/>
  <c r="G52" i="71"/>
  <c r="D52" i="71"/>
  <c r="G47" i="71"/>
  <c r="D47" i="71"/>
  <c r="F35" i="71"/>
  <c r="G35" i="71"/>
  <c r="D35" i="71"/>
  <c r="F23" i="71"/>
  <c r="G23" i="71"/>
  <c r="D23" i="71"/>
  <c r="I49" i="71" l="1"/>
  <c r="I43" i="71"/>
  <c r="I45" i="71"/>
  <c r="I51" i="71"/>
  <c r="I44" i="71"/>
  <c r="I32" i="71"/>
  <c r="I25" i="71"/>
  <c r="I20" i="71"/>
  <c r="I17" i="71"/>
  <c r="I16" i="71"/>
  <c r="F52" i="71" l="1"/>
  <c r="F47" i="71"/>
  <c r="F14" i="71" l="1"/>
  <c r="F18" i="71"/>
  <c r="F26" i="71"/>
  <c r="F22" i="71"/>
  <c r="F19" i="71"/>
  <c r="F28" i="71"/>
  <c r="F27" i="71"/>
  <c r="F30" i="71"/>
  <c r="F29" i="71"/>
  <c r="F37" i="71"/>
  <c r="F31" i="71"/>
  <c r="F34" i="71"/>
  <c r="F38" i="71"/>
  <c r="F42" i="71"/>
  <c r="F39" i="71"/>
  <c r="F41" i="71"/>
  <c r="F46" i="71"/>
  <c r="F50" i="71"/>
  <c r="F13" i="71"/>
  <c r="I50" i="71"/>
  <c r="I46" i="71"/>
  <c r="I41" i="71"/>
  <c r="I39" i="71"/>
  <c r="I42" i="71"/>
  <c r="I38" i="71"/>
  <c r="I34" i="71"/>
  <c r="I31" i="71"/>
  <c r="I37" i="71"/>
  <c r="I29" i="71"/>
  <c r="I30" i="71"/>
  <c r="I27" i="71"/>
  <c r="I28" i="71"/>
  <c r="I19" i="71"/>
  <c r="I22" i="71"/>
  <c r="I26" i="71"/>
  <c r="I18" i="71"/>
  <c r="I14" i="71"/>
  <c r="I15" i="71"/>
  <c r="F15" i="71"/>
  <c r="I13" i="71"/>
  <c r="G35" i="70"/>
  <c r="G46" i="70" s="1"/>
  <c r="D35" i="70"/>
  <c r="D46" i="70" s="1"/>
  <c r="F46" i="70" s="1"/>
  <c r="F23" i="70"/>
  <c r="G23" i="70"/>
  <c r="D23" i="70"/>
  <c r="I43" i="70"/>
  <c r="I40" i="70"/>
  <c r="I39" i="70"/>
  <c r="I31" i="70"/>
  <c r="I42" i="70"/>
  <c r="I44" i="70"/>
  <c r="I38" i="70"/>
  <c r="I34" i="70"/>
  <c r="I32" i="70"/>
  <c r="I26" i="70"/>
  <c r="I19" i="70"/>
  <c r="I18" i="70"/>
  <c r="I13" i="70"/>
  <c r="F35" i="70" l="1"/>
  <c r="F16" i="70" l="1"/>
  <c r="F15" i="70"/>
  <c r="F17" i="70"/>
  <c r="F20" i="70"/>
  <c r="F21" i="70"/>
  <c r="F25" i="70"/>
  <c r="F22" i="70"/>
  <c r="F29" i="70"/>
  <c r="F27" i="70"/>
  <c r="F28" i="70"/>
  <c r="F30" i="70"/>
  <c r="F33" i="70"/>
  <c r="F45" i="70"/>
  <c r="F37" i="70"/>
  <c r="F41" i="70"/>
  <c r="F34" i="70"/>
  <c r="I41" i="70"/>
  <c r="I37" i="70"/>
  <c r="I33" i="70"/>
  <c r="I30" i="70"/>
  <c r="I28" i="70"/>
  <c r="I27" i="70"/>
  <c r="I29" i="70"/>
  <c r="I22" i="70"/>
  <c r="I25" i="70"/>
  <c r="I21" i="70"/>
  <c r="I20" i="70"/>
  <c r="I17" i="70"/>
  <c r="I15" i="70"/>
  <c r="I16" i="70"/>
  <c r="I14" i="70"/>
  <c r="F14" i="70"/>
  <c r="G44" i="69"/>
  <c r="D44" i="69"/>
  <c r="F44" i="69"/>
  <c r="G35" i="69"/>
  <c r="D35" i="69"/>
  <c r="F23" i="69"/>
  <c r="G23" i="69"/>
  <c r="D23" i="69"/>
  <c r="I33" i="69"/>
  <c r="I13" i="69"/>
  <c r="I29" i="69"/>
  <c r="I28" i="69"/>
  <c r="I39" i="69"/>
  <c r="I43" i="69"/>
  <c r="I41" i="69"/>
  <c r="I40" i="69"/>
  <c r="I34" i="69"/>
  <c r="I19" i="69"/>
  <c r="I17" i="69"/>
  <c r="F35" i="69" l="1"/>
  <c r="F18" i="69" l="1"/>
  <c r="F26" i="69"/>
  <c r="F20" i="69"/>
  <c r="F22" i="69"/>
  <c r="F25" i="69"/>
  <c r="F21" i="69"/>
  <c r="F27" i="69"/>
  <c r="F30" i="69"/>
  <c r="F42" i="69"/>
  <c r="F32" i="69"/>
  <c r="F31" i="69"/>
  <c r="F37" i="69"/>
  <c r="F38" i="69"/>
  <c r="F15" i="69"/>
  <c r="F14" i="69"/>
  <c r="I38" i="69"/>
  <c r="I37" i="69"/>
  <c r="I32" i="69"/>
  <c r="I42" i="69"/>
  <c r="I30" i="69"/>
  <c r="I27" i="69"/>
  <c r="I21" i="69"/>
  <c r="I25" i="69"/>
  <c r="I22" i="69"/>
  <c r="I20" i="69"/>
  <c r="I26" i="69"/>
  <c r="I18" i="69"/>
  <c r="I16" i="69"/>
  <c r="F16" i="69"/>
  <c r="I14" i="69"/>
  <c r="I15" i="69"/>
  <c r="G23" i="68"/>
  <c r="G35" i="68" s="1"/>
  <c r="G44" i="68" s="1"/>
  <c r="D23" i="68"/>
  <c r="D35" i="68" s="1"/>
  <c r="D44" i="68" l="1"/>
  <c r="F44" i="68" s="1"/>
  <c r="F35" i="68"/>
  <c r="F23" i="68"/>
  <c r="I38" i="68"/>
  <c r="I40" i="68"/>
  <c r="I33" i="68"/>
  <c r="I32" i="68"/>
  <c r="I26" i="68"/>
  <c r="I22" i="68"/>
  <c r="I13" i="68"/>
  <c r="F15" i="68"/>
  <c r="F16" i="68"/>
  <c r="F19" i="68"/>
  <c r="F18" i="68"/>
  <c r="F17" i="68"/>
  <c r="F20" i="68"/>
  <c r="F21" i="68"/>
  <c r="F29" i="68"/>
  <c r="F25" i="68"/>
  <c r="F28" i="68"/>
  <c r="F34" i="68"/>
  <c r="F31" i="68"/>
  <c r="F42" i="68"/>
  <c r="F30" i="68"/>
  <c r="F37" i="68"/>
  <c r="F39" i="68"/>
  <c r="F43" i="68"/>
  <c r="F41" i="68"/>
  <c r="I41" i="68"/>
  <c r="I39" i="68"/>
  <c r="I37" i="68"/>
  <c r="I30" i="68"/>
  <c r="I42" i="68"/>
  <c r="I31" i="68"/>
  <c r="I28" i="68"/>
  <c r="I25" i="68"/>
  <c r="I29" i="68"/>
  <c r="I21" i="68"/>
  <c r="I20" i="68"/>
  <c r="I17" i="68"/>
  <c r="I18" i="68"/>
  <c r="I19" i="68"/>
  <c r="I16" i="68"/>
  <c r="I15" i="68"/>
  <c r="I14" i="68"/>
  <c r="F14" i="68"/>
  <c r="I28" i="67"/>
  <c r="I29" i="67"/>
  <c r="F29" i="67" l="1"/>
  <c r="G23" i="67"/>
  <c r="D23" i="67"/>
  <c r="I37" i="67"/>
  <c r="I43" i="67"/>
  <c r="I40" i="67"/>
  <c r="I42" i="67"/>
  <c r="I38" i="67"/>
  <c r="I21" i="67"/>
  <c r="I22" i="67"/>
  <c r="I16" i="67"/>
  <c r="I15" i="67"/>
  <c r="I14" i="67"/>
  <c r="F23" i="67" l="1"/>
  <c r="F17" i="67" l="1"/>
  <c r="F19" i="67"/>
  <c r="F20" i="67"/>
  <c r="F25" i="67"/>
  <c r="F18" i="67"/>
  <c r="F27" i="67"/>
  <c r="F26" i="67"/>
  <c r="F31" i="67"/>
  <c r="F33" i="67"/>
  <c r="F32" i="67"/>
  <c r="F30" i="67"/>
  <c r="F34" i="67"/>
  <c r="F39" i="67"/>
  <c r="F41" i="67"/>
  <c r="I39" i="67"/>
  <c r="I34" i="67"/>
  <c r="I30" i="67"/>
  <c r="I32" i="67"/>
  <c r="I33" i="67"/>
  <c r="I26" i="67"/>
  <c r="I18" i="67"/>
  <c r="I25" i="67"/>
  <c r="I20" i="67"/>
  <c r="I19" i="67"/>
  <c r="I17" i="67"/>
  <c r="I13" i="67"/>
  <c r="F13" i="67"/>
  <c r="G42" i="66"/>
  <c r="D42" i="66"/>
  <c r="F42" i="66"/>
  <c r="G35" i="66"/>
  <c r="D35" i="66"/>
  <c r="F23" i="66"/>
  <c r="G23" i="66"/>
  <c r="D23" i="66"/>
  <c r="I41" i="66"/>
  <c r="I29" i="66"/>
  <c r="I20" i="66"/>
  <c r="I31" i="66"/>
  <c r="I37" i="66"/>
  <c r="I33" i="66"/>
  <c r="I32" i="66"/>
  <c r="I30" i="66"/>
  <c r="F35" i="66" l="1"/>
  <c r="F14" i="66"/>
  <c r="F18" i="66"/>
  <c r="F15" i="66"/>
  <c r="F16" i="66"/>
  <c r="F17" i="66"/>
  <c r="F22" i="66"/>
  <c r="F21" i="66"/>
  <c r="F25" i="66"/>
  <c r="F26" i="66"/>
  <c r="F28" i="66"/>
  <c r="F27" i="66"/>
  <c r="F34" i="66"/>
  <c r="F39" i="66"/>
  <c r="F38" i="66"/>
  <c r="I38" i="66"/>
  <c r="I34" i="66"/>
  <c r="I27" i="66"/>
  <c r="I28" i="66"/>
  <c r="I26" i="66"/>
  <c r="I25" i="66"/>
  <c r="I21" i="66"/>
  <c r="I17" i="66"/>
  <c r="I16" i="66"/>
  <c r="I15" i="66"/>
  <c r="I18" i="66"/>
  <c r="I14" i="66"/>
  <c r="I13" i="66"/>
  <c r="F13" i="66"/>
  <c r="D39" i="65"/>
  <c r="G35" i="65"/>
  <c r="D35" i="65"/>
  <c r="E23" i="65"/>
  <c r="G23" i="65"/>
  <c r="D23" i="65"/>
  <c r="F23" i="65" s="1"/>
  <c r="I34" i="65"/>
  <c r="I33" i="65"/>
  <c r="I31" i="65"/>
  <c r="I30" i="65"/>
  <c r="I27" i="65"/>
  <c r="I29" i="65"/>
  <c r="F14" i="65" l="1"/>
  <c r="F15" i="65"/>
  <c r="F16" i="65"/>
  <c r="F17" i="65"/>
  <c r="F19" i="65"/>
  <c r="F18" i="65"/>
  <c r="F20" i="65"/>
  <c r="F21" i="65"/>
  <c r="F25" i="65"/>
  <c r="F22" i="65"/>
  <c r="F26" i="65"/>
  <c r="F28" i="65"/>
  <c r="F38" i="65"/>
  <c r="I37" i="65"/>
  <c r="F37" i="65"/>
  <c r="I38" i="65"/>
  <c r="I28" i="65"/>
  <c r="I26" i="65"/>
  <c r="I22" i="65"/>
  <c r="I25" i="65"/>
  <c r="I21" i="65"/>
  <c r="I20" i="65"/>
  <c r="I18" i="65"/>
  <c r="I17" i="65"/>
  <c r="I16" i="65"/>
  <c r="I15" i="65"/>
  <c r="I14" i="65"/>
  <c r="I13" i="65"/>
  <c r="F13" i="65"/>
  <c r="F35" i="64"/>
  <c r="G35" i="64"/>
  <c r="D35" i="64"/>
  <c r="G23" i="64"/>
  <c r="D23" i="64"/>
  <c r="F23" i="64" s="1"/>
  <c r="I29" i="64"/>
  <c r="I30" i="64"/>
  <c r="I27" i="64"/>
  <c r="I28" i="64"/>
  <c r="I14" i="64"/>
  <c r="F17" i="64" l="1"/>
  <c r="F19" i="64"/>
  <c r="F20" i="64"/>
  <c r="F21" i="64"/>
  <c r="F22" i="64"/>
  <c r="F25" i="64"/>
  <c r="F31" i="64"/>
  <c r="F26" i="64"/>
  <c r="F32" i="64"/>
  <c r="F34" i="64"/>
  <c r="F13" i="64"/>
  <c r="F15" i="64"/>
  <c r="I33" i="64"/>
  <c r="F33" i="64"/>
  <c r="I34" i="64"/>
  <c r="I32" i="64"/>
  <c r="I26" i="64"/>
  <c r="I31" i="64"/>
  <c r="I25" i="64"/>
  <c r="I22" i="64"/>
  <c r="I21" i="64"/>
  <c r="I20" i="64"/>
  <c r="I19" i="64"/>
  <c r="I17" i="64"/>
  <c r="I16" i="64"/>
  <c r="F16" i="64"/>
  <c r="I15" i="64"/>
  <c r="I13" i="64"/>
  <c r="G35" i="63"/>
  <c r="G39" i="63" s="1"/>
  <c r="G23" i="63"/>
  <c r="D23" i="63"/>
  <c r="D35" i="63" s="1"/>
  <c r="I27" i="63"/>
  <c r="I18" i="63"/>
  <c r="I37" i="63"/>
  <c r="I33" i="63"/>
  <c r="I34" i="63"/>
  <c r="I31" i="63"/>
  <c r="I13" i="63"/>
  <c r="D39" i="63" l="1"/>
  <c r="F39" i="63" s="1"/>
  <c r="F35" i="63"/>
  <c r="F23" i="63"/>
  <c r="F16" i="63"/>
  <c r="F20" i="63"/>
  <c r="F38" i="63"/>
  <c r="F25" i="63"/>
  <c r="F26" i="63"/>
  <c r="F22" i="63"/>
  <c r="F21" i="63"/>
  <c r="F30" i="63"/>
  <c r="F32" i="63"/>
  <c r="F28" i="63"/>
  <c r="F29" i="63"/>
  <c r="F14" i="63"/>
  <c r="F15" i="63"/>
  <c r="F17" i="63"/>
  <c r="I29" i="63"/>
  <c r="I28" i="63"/>
  <c r="I32" i="63"/>
  <c r="I30" i="63"/>
  <c r="I21" i="63"/>
  <c r="I22" i="63"/>
  <c r="I26" i="63"/>
  <c r="I25" i="63"/>
  <c r="I38" i="63"/>
  <c r="I20" i="63"/>
  <c r="I16" i="63"/>
  <c r="I19" i="63"/>
  <c r="F19" i="63"/>
  <c r="I17" i="63"/>
  <c r="I15" i="63"/>
  <c r="I14" i="63"/>
  <c r="G46" i="62"/>
  <c r="D46" i="62"/>
  <c r="F46" i="62"/>
  <c r="G35" i="62"/>
  <c r="D35" i="62"/>
  <c r="F23" i="62"/>
  <c r="G23" i="62"/>
  <c r="D23" i="62"/>
  <c r="I17" i="62"/>
  <c r="I41" i="62"/>
  <c r="I37" i="62"/>
  <c r="I39" i="62"/>
  <c r="I33" i="62"/>
  <c r="I15" i="62"/>
  <c r="I14" i="62"/>
  <c r="I13" i="62"/>
  <c r="F35" i="62" l="1"/>
  <c r="F19" i="62" l="1"/>
  <c r="F18" i="62"/>
  <c r="F21" i="62"/>
  <c r="F26" i="62"/>
  <c r="F27" i="62"/>
  <c r="F25" i="62"/>
  <c r="F22" i="62"/>
  <c r="F30" i="62"/>
  <c r="F29" i="62"/>
  <c r="F32" i="62"/>
  <c r="F20" i="62"/>
  <c r="F34" i="62"/>
  <c r="F38" i="62"/>
  <c r="F44" i="62"/>
  <c r="F31" i="62"/>
  <c r="F28" i="62"/>
  <c r="F40" i="62"/>
  <c r="F43" i="62"/>
  <c r="F45" i="62"/>
  <c r="F42" i="62"/>
  <c r="I45" i="62"/>
  <c r="I43" i="62"/>
  <c r="I31" i="62"/>
  <c r="I38" i="62"/>
  <c r="I34" i="62"/>
  <c r="I20" i="62"/>
  <c r="I29" i="62"/>
  <c r="I30" i="62"/>
  <c r="I22" i="62"/>
  <c r="I25" i="62"/>
  <c r="I27" i="62"/>
  <c r="I26" i="62"/>
  <c r="I21" i="62"/>
  <c r="I18" i="62"/>
  <c r="I19" i="62"/>
  <c r="I16" i="62"/>
  <c r="F16" i="62"/>
  <c r="G23" i="61"/>
  <c r="G35" i="61" s="1"/>
  <c r="G47" i="61" s="1"/>
  <c r="G50" i="61" s="1"/>
  <c r="D23" i="61"/>
  <c r="F23" i="61" s="1"/>
  <c r="I44" i="60"/>
  <c r="F44" i="60"/>
  <c r="F43" i="60"/>
  <c r="I42" i="60"/>
  <c r="I41" i="60"/>
  <c r="F41" i="60"/>
  <c r="I40" i="60"/>
  <c r="F39" i="60"/>
  <c r="F38" i="60"/>
  <c r="I37" i="60"/>
  <c r="F37" i="60"/>
  <c r="I34" i="60"/>
  <c r="I33" i="60"/>
  <c r="F33" i="60"/>
  <c r="I32" i="60"/>
  <c r="I31" i="60"/>
  <c r="I30" i="60"/>
  <c r="F30" i="60"/>
  <c r="I29" i="60"/>
  <c r="F28" i="60"/>
  <c r="I27" i="60"/>
  <c r="F27" i="60"/>
  <c r="I26" i="60"/>
  <c r="F26" i="60"/>
  <c r="F25" i="60"/>
  <c r="G23" i="60"/>
  <c r="G35" i="60" s="1"/>
  <c r="G45" i="60" s="1"/>
  <c r="F23" i="60"/>
  <c r="D23" i="60"/>
  <c r="D35" i="60" s="1"/>
  <c r="I22" i="60"/>
  <c r="F22" i="60"/>
  <c r="I21" i="60"/>
  <c r="F21" i="60"/>
  <c r="I20" i="60"/>
  <c r="F20" i="60"/>
  <c r="F19" i="60"/>
  <c r="I18" i="60"/>
  <c r="F18" i="60"/>
  <c r="I17" i="60"/>
  <c r="F17" i="60"/>
  <c r="I16" i="60"/>
  <c r="F16" i="60"/>
  <c r="I15" i="60"/>
  <c r="F15" i="60"/>
  <c r="I14" i="60"/>
  <c r="F14" i="60"/>
  <c r="I13" i="60"/>
  <c r="D35" i="61" l="1"/>
  <c r="D47" i="61" s="1"/>
  <c r="D50" i="61" s="1"/>
  <c r="F50" i="61" s="1"/>
  <c r="D45" i="60"/>
  <c r="F45" i="60" s="1"/>
  <c r="F35" i="60"/>
  <c r="F47" i="61" l="1"/>
  <c r="F35" i="61"/>
  <c r="I38" i="61" l="1"/>
  <c r="I17" i="61"/>
  <c r="I16" i="61"/>
  <c r="I39" i="61"/>
  <c r="I42" i="61"/>
  <c r="I37" i="61"/>
  <c r="I25" i="61"/>
  <c r="I20" i="61"/>
  <c r="I14" i="61"/>
  <c r="F18" i="61" l="1"/>
  <c r="F19" i="61"/>
  <c r="F21" i="61"/>
  <c r="F22" i="61"/>
  <c r="F31" i="61"/>
  <c r="F26" i="61"/>
  <c r="F29" i="61"/>
  <c r="F28" i="61"/>
  <c r="F27" i="61"/>
  <c r="F33" i="61"/>
  <c r="F32" i="61"/>
  <c r="F41" i="61"/>
  <c r="F30" i="61"/>
  <c r="F34" i="61"/>
  <c r="F45" i="61"/>
  <c r="F49" i="61"/>
  <c r="F40" i="61"/>
  <c r="F44" i="61"/>
  <c r="F43" i="61"/>
  <c r="F13" i="61"/>
  <c r="I13" i="61"/>
  <c r="F15" i="61"/>
  <c r="I15" i="61"/>
  <c r="I18" i="61"/>
  <c r="I19" i="61"/>
  <c r="I21" i="61"/>
  <c r="I22" i="61"/>
  <c r="I26" i="61"/>
  <c r="I29" i="61"/>
  <c r="I28" i="61"/>
  <c r="I33" i="61"/>
  <c r="I32" i="61"/>
  <c r="I30" i="61"/>
  <c r="I34" i="61"/>
  <c r="I45" i="61"/>
  <c r="I44" i="61"/>
  <c r="F46" i="61"/>
  <c r="I46" i="61"/>
  <c r="D47" i="59"/>
  <c r="G35" i="59"/>
  <c r="D35" i="59"/>
  <c r="I43" i="59" l="1"/>
  <c r="G23" i="59"/>
  <c r="D23" i="59"/>
  <c r="I50" i="59"/>
  <c r="I27" i="59"/>
  <c r="F30" i="59"/>
  <c r="F21" i="59"/>
  <c r="I46" i="59"/>
  <c r="I42" i="59"/>
  <c r="I41" i="59"/>
  <c r="I39" i="59"/>
  <c r="I37" i="59"/>
  <c r="I33" i="59"/>
  <c r="I14" i="59"/>
  <c r="F23" i="59" l="1"/>
  <c r="F17" i="59" l="1"/>
  <c r="F18" i="59"/>
  <c r="F20" i="59"/>
  <c r="F19" i="59"/>
  <c r="F22" i="59"/>
  <c r="F26" i="59"/>
  <c r="F25" i="59"/>
  <c r="F28" i="59"/>
  <c r="F29" i="59"/>
  <c r="F34" i="59"/>
  <c r="F32" i="59"/>
  <c r="F31" i="59"/>
  <c r="F45" i="59"/>
  <c r="F38" i="59"/>
  <c r="F44" i="59"/>
  <c r="F40" i="59"/>
  <c r="F49" i="59"/>
  <c r="F13" i="59"/>
  <c r="F15" i="59"/>
  <c r="I49" i="59"/>
  <c r="I44" i="59"/>
  <c r="I45" i="59"/>
  <c r="I31" i="59"/>
  <c r="I32" i="59"/>
  <c r="I29" i="59"/>
  <c r="I28" i="59"/>
  <c r="I25" i="59"/>
  <c r="I26" i="59"/>
  <c r="I22" i="59"/>
  <c r="I19" i="59"/>
  <c r="I18" i="59"/>
  <c r="I17" i="59"/>
  <c r="I16" i="59"/>
  <c r="F16" i="59"/>
  <c r="I15" i="59"/>
  <c r="I13" i="59"/>
  <c r="G45" i="58"/>
  <c r="D45" i="58"/>
  <c r="F35" i="58"/>
  <c r="G35" i="58"/>
  <c r="D35" i="58"/>
  <c r="F23" i="58"/>
  <c r="G23" i="58"/>
  <c r="D23" i="58"/>
  <c r="I41" i="58"/>
  <c r="I37" i="58"/>
  <c r="I43" i="58"/>
  <c r="I44" i="58"/>
  <c r="I27" i="58"/>
  <c r="I28" i="58"/>
  <c r="I16" i="58"/>
  <c r="I13" i="58"/>
  <c r="F45" i="58" l="1"/>
  <c r="F19" i="58" l="1"/>
  <c r="F15" i="58"/>
  <c r="F18" i="58"/>
  <c r="F25" i="58"/>
  <c r="F26" i="58"/>
  <c r="F22" i="58"/>
  <c r="F20" i="58"/>
  <c r="F21" i="58"/>
  <c r="F17" i="58"/>
  <c r="F31" i="58"/>
  <c r="F33" i="58"/>
  <c r="F29" i="58"/>
  <c r="F32" i="58"/>
  <c r="F34" i="58"/>
  <c r="F39" i="58"/>
  <c r="F30" i="58"/>
  <c r="F38" i="58"/>
  <c r="F40" i="58"/>
  <c r="F42" i="58"/>
  <c r="I42" i="58"/>
  <c r="I30" i="58"/>
  <c r="I39" i="58"/>
  <c r="I34" i="58"/>
  <c r="I32" i="58"/>
  <c r="I29" i="58"/>
  <c r="I33" i="58"/>
  <c r="I17" i="58"/>
  <c r="I21" i="58"/>
  <c r="I20" i="58"/>
  <c r="I22" i="58"/>
  <c r="I26" i="58"/>
  <c r="I15" i="58"/>
  <c r="I14" i="58"/>
  <c r="F14" i="58"/>
  <c r="G35" i="57"/>
  <c r="G46" i="57" s="1"/>
  <c r="G49" i="57" s="1"/>
  <c r="G23" i="57"/>
  <c r="D23" i="57"/>
  <c r="D35" i="57" s="1"/>
  <c r="I21" i="57"/>
  <c r="I32" i="57"/>
  <c r="I41" i="57"/>
  <c r="I45" i="57"/>
  <c r="I42" i="57"/>
  <c r="I43" i="57"/>
  <c r="I29" i="57"/>
  <c r="D46" i="57" l="1"/>
  <c r="D49" i="57" s="1"/>
  <c r="F35" i="57"/>
  <c r="F23" i="57"/>
  <c r="F46" i="57"/>
  <c r="F49" i="57"/>
  <c r="F17" i="57" l="1"/>
  <c r="F16" i="57"/>
  <c r="F18" i="57"/>
  <c r="F27" i="57"/>
  <c r="F20" i="57"/>
  <c r="F19" i="57"/>
  <c r="F22" i="57"/>
  <c r="F26" i="57"/>
  <c r="F25" i="57"/>
  <c r="F28" i="57"/>
  <c r="F30" i="57"/>
  <c r="F38" i="57"/>
  <c r="F39" i="57"/>
  <c r="F31" i="57"/>
  <c r="F48" i="57"/>
  <c r="F34" i="57"/>
  <c r="F37" i="57"/>
  <c r="F44" i="57"/>
  <c r="F33" i="57"/>
  <c r="F40" i="57"/>
  <c r="I33" i="57"/>
  <c r="I44" i="57"/>
  <c r="I37" i="57"/>
  <c r="I34" i="57"/>
  <c r="I48" i="57"/>
  <c r="I31" i="57"/>
  <c r="I30" i="57"/>
  <c r="I28" i="57"/>
  <c r="I25" i="57"/>
  <c r="I22" i="57"/>
  <c r="I19" i="57"/>
  <c r="I20" i="57"/>
  <c r="I27" i="57"/>
  <c r="I18" i="57"/>
  <c r="I15" i="57"/>
  <c r="F15" i="57"/>
  <c r="I13" i="57"/>
  <c r="F13" i="57"/>
  <c r="D35" i="56"/>
  <c r="D43" i="56" s="1"/>
  <c r="G35" i="56"/>
  <c r="G43" i="56" s="1"/>
  <c r="G23" i="56"/>
  <c r="D23" i="56"/>
  <c r="I40" i="56"/>
  <c r="I42" i="56"/>
  <c r="I41" i="56"/>
  <c r="I34" i="56"/>
  <c r="I33" i="56"/>
  <c r="I18" i="56"/>
  <c r="F16" i="56"/>
  <c r="F22" i="56"/>
  <c r="F25" i="56"/>
  <c r="F20" i="56"/>
  <c r="F21" i="56"/>
  <c r="F28" i="56"/>
  <c r="F19" i="56"/>
  <c r="F26" i="56"/>
  <c r="F31" i="56"/>
  <c r="F27" i="56"/>
  <c r="F32" i="56"/>
  <c r="F30" i="56"/>
  <c r="F29" i="56"/>
  <c r="F38" i="56"/>
  <c r="F37" i="56"/>
  <c r="F39" i="56"/>
  <c r="F13" i="56"/>
  <c r="F14" i="56"/>
  <c r="I37" i="56"/>
  <c r="I38" i="56"/>
  <c r="I30" i="56"/>
  <c r="I32" i="56"/>
  <c r="I27" i="56"/>
  <c r="I31" i="56"/>
  <c r="I26" i="56"/>
  <c r="I19" i="56"/>
  <c r="I21" i="56"/>
  <c r="I20" i="56"/>
  <c r="I25" i="56"/>
  <c r="I17" i="56"/>
  <c r="F17" i="56"/>
  <c r="I14" i="56"/>
  <c r="I13" i="56"/>
  <c r="G41" i="55"/>
  <c r="D41" i="55"/>
  <c r="G35" i="55"/>
  <c r="D35" i="55"/>
  <c r="G23" i="55"/>
  <c r="D23" i="55"/>
  <c r="F35" i="56" l="1"/>
  <c r="F23" i="56"/>
  <c r="F43" i="56"/>
  <c r="F35" i="55"/>
  <c r="F23" i="55"/>
  <c r="F41" i="55"/>
  <c r="I33" i="55"/>
  <c r="I40" i="55"/>
  <c r="I39" i="55"/>
  <c r="I26" i="55"/>
  <c r="I13" i="55"/>
  <c r="F14" i="55"/>
  <c r="F16" i="55"/>
  <c r="F18" i="55"/>
  <c r="F17" i="55"/>
  <c r="F19" i="55"/>
  <c r="F25" i="55"/>
  <c r="F28" i="55"/>
  <c r="F27" i="55"/>
  <c r="F20" i="55"/>
  <c r="F22" i="55"/>
  <c r="F31" i="55"/>
  <c r="F30" i="55"/>
  <c r="F37" i="55"/>
  <c r="F29" i="55"/>
  <c r="F32" i="55"/>
  <c r="F38" i="55"/>
  <c r="I38" i="55"/>
  <c r="I32" i="55"/>
  <c r="I29" i="55"/>
  <c r="I37" i="55"/>
  <c r="I31" i="55"/>
  <c r="I22" i="55"/>
  <c r="I20" i="55"/>
  <c r="I27" i="55"/>
  <c r="I28" i="55"/>
  <c r="I25" i="55"/>
  <c r="I19" i="55"/>
  <c r="I18" i="55"/>
  <c r="I14" i="55"/>
  <c r="I15" i="55"/>
  <c r="F15" i="55"/>
  <c r="F47" i="54" l="1"/>
  <c r="E47" i="54"/>
  <c r="G47" i="54"/>
  <c r="D47" i="54"/>
  <c r="F35" i="54"/>
  <c r="E35" i="54"/>
  <c r="G35" i="54"/>
  <c r="D35" i="54"/>
  <c r="F23" i="54"/>
  <c r="E23" i="54"/>
  <c r="G23" i="54"/>
  <c r="D23" i="54"/>
  <c r="I43" i="54"/>
  <c r="I45" i="54"/>
  <c r="I13" i="54"/>
  <c r="I44" i="54"/>
  <c r="F16" i="54"/>
  <c r="F27" i="54"/>
  <c r="F30" i="54"/>
  <c r="F17" i="54"/>
  <c r="F28" i="54"/>
  <c r="F26" i="54"/>
  <c r="F31" i="54"/>
  <c r="F38" i="54"/>
  <c r="F37" i="54"/>
  <c r="F32" i="54"/>
  <c r="F42" i="54"/>
  <c r="F34" i="54"/>
  <c r="F39" i="54"/>
  <c r="F46" i="54"/>
  <c r="F40" i="54"/>
  <c r="F41" i="54"/>
  <c r="I33" i="54"/>
  <c r="I29" i="54"/>
  <c r="I21" i="54"/>
  <c r="I20" i="54"/>
  <c r="I41" i="54"/>
  <c r="I40" i="54"/>
  <c r="I46" i="54"/>
  <c r="I39" i="54"/>
  <c r="I34" i="54"/>
  <c r="I42" i="54"/>
  <c r="I32" i="54"/>
  <c r="I37" i="54"/>
  <c r="I38" i="54"/>
  <c r="I31" i="54"/>
  <c r="I26" i="54"/>
  <c r="I17" i="54"/>
  <c r="I25" i="54"/>
  <c r="F25" i="54"/>
  <c r="I30" i="54"/>
  <c r="I27" i="54"/>
  <c r="I22" i="54"/>
  <c r="F22" i="54"/>
  <c r="I19" i="54"/>
  <c r="F19" i="54"/>
  <c r="I15" i="54"/>
  <c r="F15" i="54"/>
  <c r="I14" i="54"/>
  <c r="F14" i="54"/>
  <c r="D58" i="53"/>
  <c r="G47" i="53"/>
  <c r="D47" i="53"/>
  <c r="G23" i="53" l="1"/>
  <c r="G35" i="53" s="1"/>
  <c r="D23" i="53"/>
  <c r="D35" i="53" s="1"/>
  <c r="F23" i="53" l="1"/>
  <c r="I46" i="53" l="1"/>
  <c r="I54" i="53"/>
  <c r="I50" i="53"/>
  <c r="I45" i="53"/>
  <c r="I55" i="53"/>
  <c r="I38" i="53"/>
  <c r="I30" i="53"/>
  <c r="I51" i="53"/>
  <c r="I53" i="53"/>
  <c r="I52" i="53"/>
  <c r="I56" i="53"/>
  <c r="I42" i="53"/>
  <c r="I40" i="53"/>
  <c r="I37" i="53"/>
  <c r="I26" i="53"/>
  <c r="I27" i="53"/>
  <c r="I18" i="53"/>
  <c r="I19" i="53"/>
  <c r="I13" i="53" l="1"/>
  <c r="I14" i="53"/>
  <c r="I16" i="53"/>
  <c r="I17" i="53"/>
  <c r="I20" i="53"/>
  <c r="I21" i="53"/>
  <c r="I25" i="53"/>
  <c r="I32" i="53"/>
  <c r="I28" i="53"/>
  <c r="I29" i="53"/>
  <c r="I33" i="53"/>
  <c r="I34" i="53"/>
  <c r="I44" i="53"/>
  <c r="I41" i="53"/>
  <c r="I57" i="53"/>
  <c r="I39" i="53"/>
  <c r="F17" i="53"/>
  <c r="F20" i="53"/>
  <c r="F22" i="53"/>
  <c r="F21" i="53"/>
  <c r="F25" i="53"/>
  <c r="F32" i="53"/>
  <c r="F28" i="53"/>
  <c r="F29" i="53"/>
  <c r="F33" i="53"/>
  <c r="F34" i="53"/>
  <c r="F43" i="53"/>
  <c r="F44" i="53"/>
  <c r="F49" i="53"/>
  <c r="F41" i="53"/>
  <c r="F57" i="53"/>
  <c r="F13" i="53"/>
  <c r="F14" i="53"/>
  <c r="F39" i="53"/>
  <c r="F16" i="53"/>
  <c r="G23" i="52"/>
  <c r="D23" i="52"/>
  <c r="F23" i="52" s="1"/>
  <c r="I26" i="52"/>
  <c r="I38" i="52"/>
  <c r="I30" i="52"/>
  <c r="I16" i="52"/>
  <c r="I13" i="52"/>
  <c r="F15" i="52" l="1"/>
  <c r="F19" i="52"/>
  <c r="F21" i="52"/>
  <c r="F17" i="52"/>
  <c r="F20" i="52"/>
  <c r="F22" i="52"/>
  <c r="F25" i="52"/>
  <c r="F27" i="52"/>
  <c r="F40" i="52"/>
  <c r="F28" i="52"/>
  <c r="F29" i="52"/>
  <c r="F41" i="52"/>
  <c r="F37" i="52"/>
  <c r="F31" i="52"/>
  <c r="F33" i="52"/>
  <c r="F34" i="52"/>
  <c r="F39" i="52"/>
  <c r="I39" i="52"/>
  <c r="I33" i="52"/>
  <c r="I37" i="52"/>
  <c r="I41" i="52"/>
  <c r="I29" i="52"/>
  <c r="I28" i="52"/>
  <c r="I40" i="52"/>
  <c r="I27" i="52"/>
  <c r="I25" i="52"/>
  <c r="I22" i="52"/>
  <c r="I20" i="52"/>
  <c r="I17" i="52"/>
  <c r="I21" i="52"/>
  <c r="I19" i="52"/>
  <c r="I15" i="52"/>
  <c r="I14" i="52"/>
  <c r="F14" i="52"/>
  <c r="G47" i="51" l="1"/>
  <c r="D47" i="51"/>
  <c r="F35" i="51"/>
  <c r="G35" i="51"/>
  <c r="D35" i="51"/>
  <c r="F23" i="51"/>
  <c r="G23" i="51"/>
  <c r="D23" i="51"/>
  <c r="I45" i="51"/>
  <c r="I27" i="51"/>
  <c r="I28" i="51"/>
  <c r="I20" i="51"/>
  <c r="I32" i="51"/>
  <c r="I40" i="51"/>
  <c r="I15" i="51"/>
  <c r="I14" i="51"/>
  <c r="F18" i="51"/>
  <c r="F21" i="51"/>
  <c r="F22" i="51"/>
  <c r="F25" i="51"/>
  <c r="F26" i="51"/>
  <c r="F41" i="51"/>
  <c r="F34" i="51"/>
  <c r="F31" i="51"/>
  <c r="F30" i="51"/>
  <c r="F29" i="51"/>
  <c r="F33" i="51"/>
  <c r="F39" i="51"/>
  <c r="F37" i="51"/>
  <c r="F38" i="51"/>
  <c r="F42" i="51"/>
  <c r="F46" i="51"/>
  <c r="F13" i="51"/>
  <c r="F16" i="51"/>
  <c r="I44" i="51"/>
  <c r="F44" i="51"/>
  <c r="I46" i="51"/>
  <c r="I42" i="51"/>
  <c r="I38" i="51"/>
  <c r="I37" i="51"/>
  <c r="I33" i="51"/>
  <c r="I29" i="51"/>
  <c r="I30" i="51"/>
  <c r="I31" i="51"/>
  <c r="I34" i="51"/>
  <c r="I41" i="51"/>
  <c r="I26" i="51"/>
  <c r="I25" i="51"/>
  <c r="I22" i="51"/>
  <c r="I21" i="51"/>
  <c r="I18" i="51"/>
  <c r="I17" i="51"/>
  <c r="F17" i="51"/>
  <c r="I16" i="51"/>
  <c r="I13" i="51"/>
  <c r="F47" i="50"/>
  <c r="E47" i="50"/>
  <c r="G47" i="50"/>
  <c r="D47" i="50"/>
  <c r="F35" i="50"/>
  <c r="E35" i="50"/>
  <c r="G35" i="50"/>
  <c r="D35" i="50"/>
  <c r="F23" i="50"/>
  <c r="E23" i="50"/>
  <c r="G23" i="50"/>
  <c r="D23" i="50"/>
  <c r="I22" i="50"/>
  <c r="I42" i="50"/>
  <c r="I43" i="50"/>
  <c r="I39" i="50"/>
  <c r="I32" i="50"/>
  <c r="I44" i="50"/>
  <c r="I19" i="50"/>
  <c r="I14" i="50"/>
  <c r="I13" i="50"/>
  <c r="F47" i="51" l="1"/>
  <c r="I19" i="51"/>
  <c r="F20" i="50"/>
  <c r="F21" i="50"/>
  <c r="F18" i="50"/>
  <c r="F26" i="50"/>
  <c r="F25" i="50"/>
  <c r="F27" i="50"/>
  <c r="F28" i="50"/>
  <c r="F30" i="50"/>
  <c r="F31" i="50"/>
  <c r="F33" i="50"/>
  <c r="F29" i="50"/>
  <c r="F34" i="50"/>
  <c r="F40" i="50"/>
  <c r="F41" i="50"/>
  <c r="F38" i="50"/>
  <c r="F42" i="50"/>
  <c r="I45" i="50"/>
  <c r="F45" i="50"/>
  <c r="I46" i="50"/>
  <c r="F46" i="50"/>
  <c r="F37" i="50"/>
  <c r="I38" i="50"/>
  <c r="I41" i="50"/>
  <c r="I40" i="50"/>
  <c r="I29" i="50"/>
  <c r="I33" i="50"/>
  <c r="I31" i="50"/>
  <c r="I30" i="50"/>
  <c r="I28" i="50"/>
  <c r="I27" i="50"/>
  <c r="I25" i="50"/>
  <c r="I26" i="50"/>
  <c r="I18" i="50"/>
  <c r="I21" i="50"/>
  <c r="I20" i="50"/>
  <c r="I15" i="50"/>
  <c r="F15" i="50"/>
  <c r="I16" i="50"/>
  <c r="F16" i="50"/>
  <c r="I17" i="50"/>
  <c r="F17" i="50"/>
  <c r="G23" i="49"/>
  <c r="G35" i="49" s="1"/>
  <c r="G47" i="49" s="1"/>
  <c r="G50" i="49" s="1"/>
  <c r="D23" i="49"/>
  <c r="F23" i="49" s="1"/>
  <c r="D35" i="49" l="1"/>
  <c r="D47" i="49" s="1"/>
  <c r="D50" i="49" s="1"/>
  <c r="F50" i="49" s="1"/>
  <c r="F35" i="49"/>
  <c r="F47" i="49" l="1"/>
  <c r="I37" i="49"/>
  <c r="I41" i="49"/>
  <c r="I21" i="49"/>
  <c r="I19" i="49"/>
  <c r="I17" i="49"/>
  <c r="F14" i="49" l="1"/>
  <c r="F15" i="49"/>
  <c r="F16" i="49"/>
  <c r="F18" i="49"/>
  <c r="F20" i="49"/>
  <c r="F28" i="49"/>
  <c r="F25" i="49"/>
  <c r="F29" i="49"/>
  <c r="F22" i="49"/>
  <c r="F26" i="49"/>
  <c r="F32" i="49"/>
  <c r="F33" i="49"/>
  <c r="F27" i="49"/>
  <c r="F44" i="49"/>
  <c r="F40" i="49"/>
  <c r="F49" i="49"/>
  <c r="F30" i="49"/>
  <c r="F34" i="49"/>
  <c r="F31" i="49"/>
  <c r="F39" i="49"/>
  <c r="F43" i="49"/>
  <c r="F42" i="49"/>
  <c r="F46" i="49"/>
  <c r="I38" i="49"/>
  <c r="F38" i="49"/>
  <c r="I45" i="49"/>
  <c r="F45" i="49"/>
  <c r="I46" i="49"/>
  <c r="I34" i="49"/>
  <c r="I30" i="49"/>
  <c r="I49" i="49"/>
  <c r="I40" i="49"/>
  <c r="I44" i="49"/>
  <c r="I27" i="49"/>
  <c r="I33" i="49"/>
  <c r="I26" i="49"/>
  <c r="I22" i="49"/>
  <c r="I29" i="49"/>
  <c r="I25" i="49"/>
  <c r="I28" i="49"/>
  <c r="I20" i="49"/>
  <c r="I18" i="49"/>
  <c r="I16" i="49"/>
  <c r="I15" i="49"/>
  <c r="I14" i="49"/>
  <c r="I13" i="49"/>
  <c r="F13" i="49"/>
  <c r="G52" i="48"/>
  <c r="D52" i="48"/>
  <c r="G47" i="48"/>
  <c r="D47" i="48"/>
  <c r="G35" i="48"/>
  <c r="D35" i="48"/>
  <c r="F23" i="48"/>
  <c r="G23" i="48"/>
  <c r="D23" i="48"/>
  <c r="I31" i="48"/>
  <c r="I45" i="48"/>
  <c r="F39" i="48"/>
  <c r="F46" i="48"/>
  <c r="F49" i="48"/>
  <c r="F51" i="48"/>
  <c r="F34" i="48"/>
  <c r="F15" i="48"/>
  <c r="F17" i="48"/>
  <c r="F19" i="48"/>
  <c r="I41" i="48"/>
  <c r="I18" i="48"/>
  <c r="I16" i="48"/>
  <c r="I14" i="48"/>
  <c r="I51" i="48"/>
  <c r="I49" i="48"/>
  <c r="I46" i="48"/>
  <c r="I50" i="48"/>
  <c r="F50" i="48"/>
  <c r="I33" i="48"/>
  <c r="F33" i="48"/>
  <c r="I32" i="48"/>
  <c r="F32" i="48"/>
  <c r="I38" i="48"/>
  <c r="F38" i="48"/>
  <c r="F42" i="48"/>
  <c r="F40" i="48"/>
  <c r="I37" i="48"/>
  <c r="F37" i="48"/>
  <c r="I44" i="48"/>
  <c r="F44" i="48"/>
  <c r="F31" i="48"/>
  <c r="I34" i="48"/>
  <c r="I26" i="48"/>
  <c r="F26" i="48"/>
  <c r="I25" i="48"/>
  <c r="F25" i="48"/>
  <c r="I27" i="48"/>
  <c r="F27" i="48"/>
  <c r="I30" i="48"/>
  <c r="F30" i="48"/>
  <c r="I22" i="48"/>
  <c r="F22" i="48"/>
  <c r="I28" i="48"/>
  <c r="F28" i="48"/>
  <c r="F29" i="48"/>
  <c r="I20" i="48"/>
  <c r="F20" i="48"/>
  <c r="I21" i="48"/>
  <c r="F21" i="48"/>
  <c r="I19" i="48"/>
  <c r="I17" i="48"/>
  <c r="I15" i="48"/>
  <c r="I13" i="48"/>
  <c r="F13" i="48"/>
  <c r="G23" i="47"/>
  <c r="G35" i="47" s="1"/>
  <c r="G47" i="47" s="1"/>
  <c r="G53" i="47" s="1"/>
  <c r="D23" i="47"/>
  <c r="F23" i="47" s="1"/>
  <c r="I45" i="47"/>
  <c r="I52" i="47"/>
  <c r="I44" i="47"/>
  <c r="I43" i="47"/>
  <c r="I51" i="47"/>
  <c r="I49" i="47"/>
  <c r="I28" i="47"/>
  <c r="I16" i="47"/>
  <c r="I14" i="47"/>
  <c r="F47" i="48" l="1"/>
  <c r="F52" i="48"/>
  <c r="F35" i="48"/>
  <c r="D35" i="47"/>
  <c r="D47" i="47" s="1"/>
  <c r="D53" i="47" s="1"/>
  <c r="F53" i="47" s="1"/>
  <c r="F35" i="47" l="1"/>
  <c r="F47" i="47"/>
  <c r="F17" i="47"/>
  <c r="F19" i="47"/>
  <c r="F18" i="47"/>
  <c r="F20" i="47"/>
  <c r="F21" i="47"/>
  <c r="F22" i="47"/>
  <c r="F27" i="47"/>
  <c r="F25" i="47"/>
  <c r="F30" i="47"/>
  <c r="F26" i="47"/>
  <c r="F34" i="47"/>
  <c r="F37" i="47"/>
  <c r="F39" i="47"/>
  <c r="F31" i="47"/>
  <c r="F29" i="47"/>
  <c r="F38" i="47"/>
  <c r="F33" i="47"/>
  <c r="F40" i="47"/>
  <c r="F41" i="47"/>
  <c r="F32" i="47"/>
  <c r="F42" i="47"/>
  <c r="F46" i="47"/>
  <c r="F13" i="47"/>
  <c r="I50" i="47"/>
  <c r="F50" i="47"/>
  <c r="I46" i="47"/>
  <c r="I40" i="47"/>
  <c r="I38" i="47"/>
  <c r="I31" i="47"/>
  <c r="I39" i="47"/>
  <c r="I37" i="47"/>
  <c r="I34" i="47"/>
  <c r="I26" i="47"/>
  <c r="I30" i="47"/>
  <c r="I25" i="47"/>
  <c r="I27" i="47"/>
  <c r="I22" i="47"/>
  <c r="I21" i="47"/>
  <c r="I20" i="47"/>
  <c r="I18" i="47"/>
  <c r="I17" i="47"/>
  <c r="I15" i="47"/>
  <c r="F15" i="47"/>
  <c r="I13" i="47"/>
  <c r="G23" i="46" l="1"/>
  <c r="G35" i="46" s="1"/>
  <c r="G47" i="46" s="1"/>
  <c r="G50" i="46" s="1"/>
  <c r="D23" i="46"/>
  <c r="D35" i="46" s="1"/>
  <c r="I22" i="46"/>
  <c r="I37" i="46"/>
  <c r="I46" i="46"/>
  <c r="I18" i="46"/>
  <c r="I13" i="46"/>
  <c r="F35" i="46" l="1"/>
  <c r="D47" i="46"/>
  <c r="D50" i="46" s="1"/>
  <c r="F50" i="46" s="1"/>
  <c r="F23" i="46"/>
  <c r="F47" i="46" l="1"/>
  <c r="F17" i="46"/>
  <c r="F16" i="46"/>
  <c r="F20" i="46"/>
  <c r="F19" i="46"/>
  <c r="F25" i="46"/>
  <c r="F26" i="46"/>
  <c r="F30" i="46"/>
  <c r="F28" i="46"/>
  <c r="F21" i="46"/>
  <c r="F29" i="46"/>
  <c r="F32" i="46"/>
  <c r="F27" i="46"/>
  <c r="F15" i="46"/>
  <c r="F33" i="46"/>
  <c r="F34" i="46"/>
  <c r="F38" i="46"/>
  <c r="F31" i="46"/>
  <c r="F43" i="46"/>
  <c r="F45" i="46"/>
  <c r="F44" i="46"/>
  <c r="F40" i="46"/>
  <c r="F41" i="46"/>
  <c r="F42" i="46"/>
  <c r="F49" i="46"/>
  <c r="I49" i="46"/>
  <c r="I41" i="46"/>
  <c r="I44" i="46"/>
  <c r="I45" i="46"/>
  <c r="I43" i="46"/>
  <c r="I31" i="46"/>
  <c r="I38" i="46"/>
  <c r="I33" i="46"/>
  <c r="I15" i="46"/>
  <c r="I27" i="46"/>
  <c r="I29" i="46"/>
  <c r="I21" i="46"/>
  <c r="I28" i="46"/>
  <c r="I30" i="46"/>
  <c r="I26" i="46"/>
  <c r="I25" i="46"/>
  <c r="I19" i="46"/>
  <c r="I20" i="46"/>
  <c r="I17" i="46"/>
  <c r="I14" i="46"/>
  <c r="F14" i="46"/>
  <c r="G55" i="45"/>
  <c r="D55" i="45"/>
  <c r="G47" i="45"/>
  <c r="D47" i="45"/>
  <c r="F35" i="45"/>
  <c r="G35" i="45"/>
  <c r="D35" i="45"/>
  <c r="F23" i="45"/>
  <c r="G23" i="45"/>
  <c r="D23" i="45"/>
  <c r="I52" i="45"/>
  <c r="I53" i="45"/>
  <c r="I54" i="45"/>
  <c r="I29" i="45"/>
  <c r="I38" i="45"/>
  <c r="I26" i="45"/>
  <c r="I21" i="45"/>
  <c r="I18" i="45"/>
  <c r="F47" i="45" l="1"/>
  <c r="F55" i="45"/>
  <c r="I17" i="45" l="1"/>
  <c r="F19" i="45"/>
  <c r="F22" i="45"/>
  <c r="F25" i="45"/>
  <c r="F30" i="45"/>
  <c r="F27" i="45"/>
  <c r="F31" i="45"/>
  <c r="F28" i="45"/>
  <c r="F33" i="45"/>
  <c r="F32" i="45"/>
  <c r="F51" i="45"/>
  <c r="F37" i="45"/>
  <c r="F34" i="45"/>
  <c r="F40" i="45"/>
  <c r="F44" i="45"/>
  <c r="F46" i="45"/>
  <c r="F43" i="45"/>
  <c r="F42" i="45"/>
  <c r="F41" i="45"/>
  <c r="F39" i="45"/>
  <c r="F45" i="45"/>
  <c r="F49" i="45"/>
  <c r="F50" i="45"/>
  <c r="F13" i="45"/>
  <c r="F14" i="45"/>
  <c r="F16" i="45"/>
  <c r="I50" i="45"/>
  <c r="I49" i="45"/>
  <c r="I41" i="45"/>
  <c r="I43" i="45"/>
  <c r="I46" i="45"/>
  <c r="I44" i="45"/>
  <c r="I40" i="45"/>
  <c r="I34" i="45"/>
  <c r="I37" i="45"/>
  <c r="I51" i="45"/>
  <c r="I32" i="45"/>
  <c r="I33" i="45"/>
  <c r="I28" i="45"/>
  <c r="I30" i="45"/>
  <c r="I25" i="45"/>
  <c r="I22" i="45"/>
  <c r="I19" i="45"/>
  <c r="I20" i="45"/>
  <c r="F20" i="45"/>
  <c r="I16" i="45"/>
  <c r="I14" i="45"/>
  <c r="I13" i="45"/>
  <c r="G51" i="44"/>
  <c r="D51" i="44"/>
  <c r="G47" i="44"/>
  <c r="D47" i="44"/>
  <c r="G35" i="44"/>
  <c r="D35" i="44"/>
  <c r="F23" i="44"/>
  <c r="G23" i="44"/>
  <c r="D23" i="44"/>
  <c r="I49" i="44"/>
  <c r="I43" i="44"/>
  <c r="I20" i="44"/>
  <c r="I40" i="44"/>
  <c r="I45" i="44"/>
  <c r="I15" i="44"/>
  <c r="I14" i="44"/>
  <c r="I13" i="44"/>
  <c r="F47" i="44" l="1"/>
  <c r="F51" i="44"/>
  <c r="F35" i="44"/>
  <c r="F17" i="44" l="1"/>
  <c r="I17" i="44"/>
  <c r="F19" i="44"/>
  <c r="I19" i="44"/>
  <c r="F21" i="44"/>
  <c r="F22" i="44"/>
  <c r="F26" i="44"/>
  <c r="F30" i="44"/>
  <c r="F37" i="44"/>
  <c r="F27" i="44"/>
  <c r="F33" i="44"/>
  <c r="F25" i="44"/>
  <c r="F28" i="44"/>
  <c r="F29" i="44"/>
  <c r="F34" i="44"/>
  <c r="F32" i="44"/>
  <c r="F38" i="44"/>
  <c r="F39" i="44"/>
  <c r="F31" i="44"/>
  <c r="F41" i="44"/>
  <c r="F44" i="44"/>
  <c r="F42" i="44"/>
  <c r="F50" i="44"/>
  <c r="F46" i="44"/>
  <c r="F18" i="44"/>
  <c r="F16" i="44"/>
  <c r="I46" i="44"/>
  <c r="I50" i="44"/>
  <c r="I42" i="44"/>
  <c r="I44" i="44"/>
  <c r="I31" i="44"/>
  <c r="I38" i="44"/>
  <c r="I32" i="44"/>
  <c r="I34" i="44"/>
  <c r="I29" i="44"/>
  <c r="I28" i="44"/>
  <c r="I25" i="44"/>
  <c r="I33" i="44"/>
  <c r="I27" i="44"/>
  <c r="I30" i="44"/>
  <c r="I26" i="44"/>
  <c r="I16" i="44"/>
  <c r="I18" i="44"/>
  <c r="G62" i="43"/>
  <c r="D62" i="43"/>
  <c r="G59" i="43"/>
  <c r="D59" i="43"/>
  <c r="G47" i="43"/>
  <c r="D47" i="43"/>
  <c r="I41" i="43"/>
  <c r="G23" i="43"/>
  <c r="G35" i="43" s="1"/>
  <c r="D23" i="43"/>
  <c r="F23" i="43" s="1"/>
  <c r="I18" i="43"/>
  <c r="I54" i="43"/>
  <c r="I28" i="43"/>
  <c r="I42" i="43"/>
  <c r="I29" i="43"/>
  <c r="I14" i="43"/>
  <c r="I15" i="43"/>
  <c r="I13" i="43"/>
  <c r="D35" i="43" l="1"/>
  <c r="F35" i="43" s="1"/>
  <c r="F19" i="43" l="1"/>
  <c r="F30" i="43"/>
  <c r="F25" i="43"/>
  <c r="F26" i="43"/>
  <c r="F31" i="43"/>
  <c r="F20" i="43"/>
  <c r="F21" i="43"/>
  <c r="F32" i="43"/>
  <c r="F33" i="43"/>
  <c r="F37" i="43"/>
  <c r="F34" i="43"/>
  <c r="F27" i="43"/>
  <c r="F49" i="43"/>
  <c r="F51" i="43"/>
  <c r="F45" i="43"/>
  <c r="F43" i="43"/>
  <c r="F40" i="43"/>
  <c r="F61" i="43"/>
  <c r="F56" i="43"/>
  <c r="F44" i="43"/>
  <c r="F57" i="43"/>
  <c r="F50" i="43"/>
  <c r="F46" i="43"/>
  <c r="F52" i="43"/>
  <c r="F53" i="43"/>
  <c r="F58" i="43"/>
  <c r="F55" i="43"/>
  <c r="F16" i="43"/>
  <c r="I55" i="43"/>
  <c r="I58" i="43"/>
  <c r="I53" i="43"/>
  <c r="I52" i="43"/>
  <c r="I46" i="43"/>
  <c r="I50" i="43"/>
  <c r="I57" i="43"/>
  <c r="I44" i="43"/>
  <c r="I56" i="43"/>
  <c r="I43" i="43"/>
  <c r="I45" i="43"/>
  <c r="I51" i="43"/>
  <c r="I49" i="43"/>
  <c r="I27" i="43"/>
  <c r="I37" i="43"/>
  <c r="I33" i="43"/>
  <c r="I32" i="43"/>
  <c r="I21" i="43"/>
  <c r="I20" i="43"/>
  <c r="I31" i="43"/>
  <c r="I26" i="43"/>
  <c r="I25" i="43"/>
  <c r="I30" i="43"/>
  <c r="F17" i="43"/>
  <c r="I16" i="43"/>
  <c r="G59" i="42"/>
  <c r="D59" i="42"/>
  <c r="G47" i="42"/>
  <c r="D47" i="42"/>
  <c r="F35" i="42"/>
  <c r="G35" i="42"/>
  <c r="D35" i="42"/>
  <c r="F23" i="42"/>
  <c r="G23" i="42"/>
  <c r="D23" i="42"/>
  <c r="I52" i="42"/>
  <c r="I58" i="42"/>
  <c r="I28" i="42"/>
  <c r="I43" i="42"/>
  <c r="I37" i="42"/>
  <c r="I53" i="42"/>
  <c r="I56" i="42"/>
  <c r="I55" i="42"/>
  <c r="F55" i="42"/>
  <c r="G51" i="41"/>
  <c r="G47" i="41"/>
  <c r="D47" i="41"/>
  <c r="I43" i="41"/>
  <c r="F43" i="41"/>
  <c r="I54" i="42"/>
  <c r="I33" i="42"/>
  <c r="I18" i="42"/>
  <c r="I13" i="42"/>
  <c r="F16" i="42" l="1"/>
  <c r="F19" i="42"/>
  <c r="F20" i="42"/>
  <c r="F21" i="42"/>
  <c r="F22" i="42"/>
  <c r="F29" i="42"/>
  <c r="F25" i="42"/>
  <c r="F27" i="42"/>
  <c r="F26" i="42"/>
  <c r="F34" i="42"/>
  <c r="F30" i="42"/>
  <c r="F57" i="42"/>
  <c r="F41" i="42"/>
  <c r="F32" i="42"/>
  <c r="F39" i="42"/>
  <c r="F40" i="42"/>
  <c r="F38" i="42"/>
  <c r="F31" i="42"/>
  <c r="F50" i="42"/>
  <c r="F42" i="42"/>
  <c r="F44" i="42"/>
  <c r="F49" i="42"/>
  <c r="F45" i="42"/>
  <c r="F51" i="42"/>
  <c r="I46" i="42"/>
  <c r="F46" i="42"/>
  <c r="I51" i="42"/>
  <c r="I45" i="42"/>
  <c r="I49" i="42"/>
  <c r="I44" i="42"/>
  <c r="I42" i="42"/>
  <c r="I50" i="42"/>
  <c r="I31" i="42"/>
  <c r="I38" i="42"/>
  <c r="I39" i="42"/>
  <c r="I32" i="42"/>
  <c r="I57" i="42"/>
  <c r="I34" i="42"/>
  <c r="I26" i="42"/>
  <c r="I27" i="42"/>
  <c r="I25" i="42"/>
  <c r="I29" i="42"/>
  <c r="I22" i="42"/>
  <c r="I21" i="42"/>
  <c r="I20" i="42"/>
  <c r="I19" i="42"/>
  <c r="I16" i="42"/>
  <c r="I17" i="42"/>
  <c r="F17" i="42"/>
  <c r="F14" i="42"/>
  <c r="G23" i="41"/>
  <c r="G35" i="41" s="1"/>
  <c r="D23" i="41"/>
  <c r="D35" i="41" s="1"/>
  <c r="I42" i="41"/>
  <c r="F59" i="42" l="1"/>
  <c r="F47" i="42"/>
  <c r="F35" i="41"/>
  <c r="F23" i="41"/>
  <c r="I41" i="41"/>
  <c r="I46" i="41"/>
  <c r="G47" i="40" l="1"/>
  <c r="D47" i="40"/>
  <c r="D35" i="40"/>
  <c r="I32" i="40"/>
  <c r="I30" i="41"/>
  <c r="I22" i="41"/>
  <c r="I20" i="41"/>
  <c r="I16" i="41"/>
  <c r="F14" i="41"/>
  <c r="F15" i="41"/>
  <c r="F19" i="41"/>
  <c r="F21" i="41"/>
  <c r="F17" i="41"/>
  <c r="F18" i="41"/>
  <c r="F27" i="41"/>
  <c r="F25" i="41"/>
  <c r="F38" i="41"/>
  <c r="F26" i="41"/>
  <c r="F31" i="41"/>
  <c r="F29" i="41"/>
  <c r="F33" i="41"/>
  <c r="F32" i="41"/>
  <c r="F34" i="41"/>
  <c r="F37" i="41"/>
  <c r="F40" i="41"/>
  <c r="F45" i="41"/>
  <c r="F44" i="41"/>
  <c r="F50" i="41"/>
  <c r="F28" i="41"/>
  <c r="F49" i="41"/>
  <c r="I49" i="41"/>
  <c r="I28" i="41"/>
  <c r="I50" i="41"/>
  <c r="I44" i="41"/>
  <c r="I45" i="41"/>
  <c r="I40" i="41"/>
  <c r="I37" i="41"/>
  <c r="I34" i="41"/>
  <c r="I32" i="41"/>
  <c r="I31" i="41"/>
  <c r="I26" i="41"/>
  <c r="I38" i="41"/>
  <c r="I25" i="41"/>
  <c r="I18" i="41"/>
  <c r="I17" i="41"/>
  <c r="I21" i="41"/>
  <c r="I19" i="41"/>
  <c r="I15" i="41"/>
  <c r="I14" i="41"/>
  <c r="I13" i="41"/>
  <c r="F13" i="41"/>
  <c r="G23" i="40"/>
  <c r="G35" i="40" s="1"/>
  <c r="D23" i="40"/>
  <c r="I46" i="40"/>
  <c r="I22" i="40"/>
  <c r="I25" i="40"/>
  <c r="I16" i="40"/>
  <c r="I15" i="40"/>
  <c r="F23" i="40" l="1"/>
  <c r="F17" i="40" l="1"/>
  <c r="F19" i="40"/>
  <c r="F21" i="40"/>
  <c r="F20" i="40"/>
  <c r="F28" i="40"/>
  <c r="F26" i="40"/>
  <c r="F29" i="40"/>
  <c r="F31" i="40"/>
  <c r="F30" i="40"/>
  <c r="F37" i="40"/>
  <c r="F33" i="40"/>
  <c r="F34" i="40"/>
  <c r="F39" i="40"/>
  <c r="F38" i="40"/>
  <c r="F40" i="40"/>
  <c r="F43" i="40"/>
  <c r="F50" i="40"/>
  <c r="F44" i="40"/>
  <c r="F41" i="40"/>
  <c r="F45" i="40"/>
  <c r="F42" i="40"/>
  <c r="F49" i="40"/>
  <c r="I49" i="40"/>
  <c r="I42" i="40"/>
  <c r="I41" i="40"/>
  <c r="I44" i="40"/>
  <c r="I50" i="40"/>
  <c r="I43" i="40"/>
  <c r="I40" i="40"/>
  <c r="I38" i="40"/>
  <c r="I39" i="40"/>
  <c r="I34" i="40"/>
  <c r="I33" i="40"/>
  <c r="I37" i="40"/>
  <c r="I30" i="40"/>
  <c r="I31" i="40"/>
  <c r="I29" i="40"/>
  <c r="I26" i="40"/>
  <c r="I21" i="40"/>
  <c r="I19" i="40"/>
  <c r="I17" i="40"/>
  <c r="I18" i="40"/>
  <c r="F18" i="40"/>
  <c r="I14" i="40"/>
  <c r="F14" i="40"/>
  <c r="I13" i="40"/>
  <c r="F13" i="40"/>
  <c r="G52" i="39"/>
  <c r="D52" i="39"/>
  <c r="F47" i="39"/>
  <c r="G47" i="39"/>
  <c r="D47" i="39"/>
  <c r="F35" i="39"/>
  <c r="G35" i="39"/>
  <c r="D35" i="39"/>
  <c r="F23" i="39"/>
  <c r="G23" i="39"/>
  <c r="D23" i="39"/>
  <c r="I39" i="39"/>
  <c r="I37" i="39"/>
  <c r="F52" i="39" l="1"/>
  <c r="I42" i="39" l="1"/>
  <c r="I45" i="39"/>
  <c r="I22" i="39"/>
  <c r="I16" i="39"/>
  <c r="I51" i="39" l="1"/>
  <c r="F15" i="39"/>
  <c r="F17" i="39"/>
  <c r="F18" i="39"/>
  <c r="F21" i="39"/>
  <c r="F25" i="39"/>
  <c r="F26" i="39"/>
  <c r="F27" i="39"/>
  <c r="F32" i="39"/>
  <c r="F28" i="39"/>
  <c r="F40" i="39"/>
  <c r="F38" i="39"/>
  <c r="F29" i="39"/>
  <c r="F31" i="39"/>
  <c r="F34" i="39"/>
  <c r="F46" i="39"/>
  <c r="F37" i="39"/>
  <c r="F30" i="39"/>
  <c r="F44" i="39"/>
  <c r="F33" i="39"/>
  <c r="F41" i="39"/>
  <c r="F50" i="39"/>
  <c r="F49" i="39"/>
  <c r="F43" i="39"/>
  <c r="I49" i="39"/>
  <c r="I50" i="39"/>
  <c r="I41" i="39"/>
  <c r="I33" i="39"/>
  <c r="I44" i="39"/>
  <c r="I30" i="39"/>
  <c r="I46" i="39"/>
  <c r="I34" i="39"/>
  <c r="I31" i="39"/>
  <c r="I29" i="39"/>
  <c r="I40" i="39"/>
  <c r="I28" i="39"/>
  <c r="I32" i="39"/>
  <c r="I27" i="39"/>
  <c r="I26" i="39"/>
  <c r="I25" i="39"/>
  <c r="I21" i="39"/>
  <c r="I18" i="39"/>
  <c r="I17" i="39"/>
  <c r="I15" i="39"/>
  <c r="I14" i="39"/>
  <c r="F14" i="39"/>
  <c r="I13" i="39"/>
  <c r="F13" i="39"/>
  <c r="G47" i="38"/>
  <c r="D47" i="38"/>
  <c r="I42" i="38"/>
  <c r="F42" i="38"/>
  <c r="F50" i="37"/>
  <c r="I50" i="37"/>
  <c r="G23" i="38"/>
  <c r="G35" i="38" s="1"/>
  <c r="D23" i="38"/>
  <c r="F23" i="38" s="1"/>
  <c r="I34" i="38"/>
  <c r="I50" i="38"/>
  <c r="I49" i="38"/>
  <c r="I32" i="38"/>
  <c r="I27" i="38"/>
  <c r="I22" i="38"/>
  <c r="I18" i="38"/>
  <c r="I15" i="38"/>
  <c r="D35" i="38" l="1"/>
  <c r="F35" i="38" s="1"/>
  <c r="F17" i="38" l="1"/>
  <c r="F21" i="38"/>
  <c r="F20" i="38"/>
  <c r="F19" i="38"/>
  <c r="F26" i="38"/>
  <c r="F28" i="38"/>
  <c r="F30" i="38"/>
  <c r="F41" i="38"/>
  <c r="F38" i="38"/>
  <c r="F31" i="38"/>
  <c r="F40" i="38"/>
  <c r="F37" i="38"/>
  <c r="F29" i="38"/>
  <c r="F43" i="38"/>
  <c r="F39" i="38"/>
  <c r="F44" i="38"/>
  <c r="F45" i="38"/>
  <c r="F46" i="38"/>
  <c r="F13" i="38"/>
  <c r="F14" i="38"/>
  <c r="I39" i="38"/>
  <c r="I43" i="38"/>
  <c r="I29" i="38"/>
  <c r="I37" i="38"/>
  <c r="I40" i="38"/>
  <c r="I31" i="38"/>
  <c r="I38" i="38"/>
  <c r="I41" i="38"/>
  <c r="I30" i="38"/>
  <c r="I26" i="38"/>
  <c r="I19" i="38"/>
  <c r="I20" i="38"/>
  <c r="I21" i="38"/>
  <c r="I17" i="38"/>
  <c r="I16" i="38"/>
  <c r="F16" i="38"/>
  <c r="I14" i="38"/>
  <c r="I13" i="38"/>
  <c r="I44" i="37" l="1"/>
  <c r="F34" i="37"/>
  <c r="I34" i="37"/>
  <c r="D23" i="37"/>
  <c r="F23" i="37" s="1"/>
  <c r="G23" i="37"/>
  <c r="G35" i="37" s="1"/>
  <c r="G47" i="37" s="1"/>
  <c r="F27" i="37"/>
  <c r="I27" i="37"/>
  <c r="I31" i="37"/>
  <c r="I33" i="37"/>
  <c r="I51" i="37"/>
  <c r="I45" i="37"/>
  <c r="I29" i="37"/>
  <c r="I42" i="37"/>
  <c r="D35" i="37" l="1"/>
  <c r="I41" i="37"/>
  <c r="I25" i="37"/>
  <c r="I22" i="37"/>
  <c r="I19" i="37"/>
  <c r="I17" i="37"/>
  <c r="I13" i="37"/>
  <c r="D47" i="37" l="1"/>
  <c r="F35" i="37"/>
  <c r="F15" i="37"/>
  <c r="F18" i="37"/>
  <c r="F16" i="37"/>
  <c r="F20" i="37"/>
  <c r="F21" i="37"/>
  <c r="F26" i="37"/>
  <c r="F38" i="37"/>
  <c r="F30" i="37"/>
  <c r="F40" i="37"/>
  <c r="F32" i="37"/>
  <c r="F46" i="37"/>
  <c r="F37" i="37"/>
  <c r="F28" i="37"/>
  <c r="F43" i="37"/>
  <c r="F49" i="37"/>
  <c r="F51" i="37"/>
  <c r="F39" i="37"/>
  <c r="F53" i="37"/>
  <c r="I39" i="37"/>
  <c r="I28" i="37"/>
  <c r="I37" i="37"/>
  <c r="I32" i="37"/>
  <c r="I40" i="37"/>
  <c r="I30" i="37"/>
  <c r="I38" i="37"/>
  <c r="I26" i="37"/>
  <c r="I20" i="37"/>
  <c r="I16" i="37"/>
  <c r="I18" i="37"/>
  <c r="I15" i="37"/>
  <c r="I14" i="37"/>
  <c r="F14" i="37"/>
  <c r="D35" i="36"/>
  <c r="D47" i="36" s="1"/>
  <c r="D51" i="36" s="1"/>
  <c r="G23" i="36"/>
  <c r="G35" i="36" s="1"/>
  <c r="G47" i="36" s="1"/>
  <c r="D23" i="36"/>
  <c r="I17" i="36"/>
  <c r="D54" i="37" l="1"/>
  <c r="F47" i="37"/>
  <c r="I45" i="36"/>
  <c r="I50" i="36"/>
  <c r="I32" i="36"/>
  <c r="I38" i="36"/>
  <c r="I39" i="36"/>
  <c r="I26" i="36"/>
  <c r="I28" i="36"/>
  <c r="I44" i="36"/>
  <c r="I37" i="36"/>
  <c r="I22" i="36"/>
  <c r="I14" i="36"/>
  <c r="I15" i="36"/>
  <c r="F19" i="36"/>
  <c r="F18" i="36"/>
  <c r="F20" i="36"/>
  <c r="F21" i="36"/>
  <c r="F25" i="36"/>
  <c r="F27" i="36"/>
  <c r="F33" i="36"/>
  <c r="F32" i="36"/>
  <c r="F38" i="36"/>
  <c r="F29" i="36"/>
  <c r="F46" i="36"/>
  <c r="F42" i="36"/>
  <c r="F31" i="36"/>
  <c r="F34" i="36"/>
  <c r="F30" i="36"/>
  <c r="F49" i="36"/>
  <c r="F41" i="36"/>
  <c r="F40" i="36"/>
  <c r="F13" i="36"/>
  <c r="I30" i="36"/>
  <c r="I31" i="36"/>
  <c r="I46" i="36"/>
  <c r="I29" i="36"/>
  <c r="I33" i="36"/>
  <c r="I27" i="36"/>
  <c r="I21" i="36"/>
  <c r="I20" i="36"/>
  <c r="I18" i="36"/>
  <c r="I16" i="36"/>
  <c r="F16" i="36"/>
  <c r="I13" i="36"/>
  <c r="G23" i="35"/>
  <c r="G35" i="35" s="1"/>
  <c r="G47" i="35" s="1"/>
  <c r="G56" i="35" s="1"/>
  <c r="D23" i="35"/>
  <c r="D35" i="35" s="1"/>
  <c r="I53" i="35"/>
  <c r="I38" i="35"/>
  <c r="I40" i="35"/>
  <c r="I14" i="35"/>
  <c r="I32" i="35"/>
  <c r="I25" i="35"/>
  <c r="I20" i="35"/>
  <c r="I16" i="35"/>
  <c r="I13" i="35"/>
  <c r="D47" i="35" l="1"/>
  <c r="D56" i="35" s="1"/>
  <c r="F56" i="35" s="1"/>
  <c r="F35" i="35"/>
  <c r="F23" i="35"/>
  <c r="F47" i="35" l="1"/>
  <c r="F18" i="35"/>
  <c r="F19" i="35"/>
  <c r="F21" i="35"/>
  <c r="F26" i="35"/>
  <c r="F22" i="35"/>
  <c r="F29" i="35"/>
  <c r="F31" i="35"/>
  <c r="F30" i="35"/>
  <c r="F33" i="35"/>
  <c r="F41" i="35"/>
  <c r="F42" i="35"/>
  <c r="F28" i="35"/>
  <c r="F51" i="35"/>
  <c r="F34" i="35"/>
  <c r="F44" i="35"/>
  <c r="F27" i="35"/>
  <c r="F39" i="35"/>
  <c r="F55" i="35"/>
  <c r="F43" i="35"/>
  <c r="F50" i="35"/>
  <c r="F52" i="35"/>
  <c r="F46" i="35"/>
  <c r="F49" i="35"/>
  <c r="F54" i="35"/>
  <c r="I54" i="35"/>
  <c r="I49" i="35"/>
  <c r="I46" i="35"/>
  <c r="I55" i="35"/>
  <c r="I39" i="35"/>
  <c r="I34" i="35"/>
  <c r="I51" i="35"/>
  <c r="I28" i="35"/>
  <c r="I42" i="35"/>
  <c r="I41" i="35"/>
  <c r="I30" i="35"/>
  <c r="I31" i="35"/>
  <c r="I29" i="35"/>
  <c r="I22" i="35"/>
  <c r="I26" i="35"/>
  <c r="I19" i="35"/>
  <c r="I18" i="35"/>
  <c r="I15" i="35"/>
  <c r="F15" i="35"/>
  <c r="G23" i="34"/>
  <c r="G35" i="34" s="1"/>
  <c r="D23" i="34"/>
  <c r="D35" i="34" s="1"/>
  <c r="I53" i="34"/>
  <c r="I52" i="34"/>
  <c r="I55" i="34"/>
  <c r="I15" i="34"/>
  <c r="I42" i="34"/>
  <c r="I49" i="34"/>
  <c r="I51" i="34"/>
  <c r="I43" i="34"/>
  <c r="I21" i="34"/>
  <c r="I16" i="34"/>
  <c r="F18" i="34"/>
  <c r="F19" i="34"/>
  <c r="F20" i="34"/>
  <c r="F22" i="34"/>
  <c r="F34" i="34"/>
  <c r="F25" i="34"/>
  <c r="F27" i="34"/>
  <c r="F31" i="34"/>
  <c r="F40" i="34"/>
  <c r="F33" i="34"/>
  <c r="F39" i="34"/>
  <c r="F46" i="34"/>
  <c r="F28" i="34"/>
  <c r="F30" i="34"/>
  <c r="F38" i="34"/>
  <c r="F32" i="34"/>
  <c r="F37" i="34"/>
  <c r="F26" i="34"/>
  <c r="F29" i="34"/>
  <c r="F45" i="34"/>
  <c r="F54" i="34"/>
  <c r="F44" i="34"/>
  <c r="F50" i="34"/>
  <c r="I56" i="34"/>
  <c r="F56" i="34"/>
  <c r="I44" i="34"/>
  <c r="I29" i="34"/>
  <c r="I26" i="34"/>
  <c r="I37" i="34"/>
  <c r="I32" i="34"/>
  <c r="I38" i="34"/>
  <c r="I30" i="34"/>
  <c r="I28" i="34"/>
  <c r="I46" i="34"/>
  <c r="I39" i="34"/>
  <c r="I33" i="34"/>
  <c r="I31" i="34"/>
  <c r="I27" i="34"/>
  <c r="I22" i="34"/>
  <c r="I20" i="34"/>
  <c r="I19" i="34"/>
  <c r="I18" i="34"/>
  <c r="I14" i="34"/>
  <c r="F14" i="34"/>
  <c r="I13" i="34"/>
  <c r="F13" i="34"/>
  <c r="G23" i="33"/>
  <c r="G35" i="33" s="1"/>
  <c r="G47" i="33" s="1"/>
  <c r="G50" i="33" s="1"/>
  <c r="D23" i="33"/>
  <c r="D35" i="33" s="1"/>
  <c r="D47" i="33" s="1"/>
  <c r="D50" i="33" s="1"/>
  <c r="I38" i="33"/>
  <c r="I22" i="33"/>
  <c r="I21" i="33"/>
  <c r="I16" i="33"/>
  <c r="I17" i="33"/>
  <c r="I15" i="33"/>
  <c r="D47" i="34" l="1"/>
  <c r="F35" i="34"/>
  <c r="F23" i="33"/>
  <c r="F23" i="34"/>
  <c r="F47" i="33"/>
  <c r="F50" i="33"/>
  <c r="F35" i="33"/>
  <c r="F13" i="33"/>
  <c r="F14" i="33"/>
  <c r="F18" i="33"/>
  <c r="F26" i="33"/>
  <c r="F20" i="33"/>
  <c r="F25" i="33"/>
  <c r="F32" i="33"/>
  <c r="F28" i="33"/>
  <c r="F29" i="33"/>
  <c r="F30" i="33"/>
  <c r="F27" i="33"/>
  <c r="F31" i="33"/>
  <c r="F41" i="33"/>
  <c r="F33" i="33"/>
  <c r="F37" i="33"/>
  <c r="F43" i="33"/>
  <c r="F44" i="33"/>
  <c r="F34" i="33"/>
  <c r="F45" i="33"/>
  <c r="F42" i="33"/>
  <c r="F39" i="33"/>
  <c r="F46" i="33"/>
  <c r="I49" i="33"/>
  <c r="F49" i="33"/>
  <c r="I46" i="33"/>
  <c r="I45" i="33"/>
  <c r="I34" i="33"/>
  <c r="I44" i="33"/>
  <c r="I43" i="33"/>
  <c r="I37" i="33"/>
  <c r="I33" i="33"/>
  <c r="I41" i="33"/>
  <c r="I31" i="33"/>
  <c r="I27" i="33"/>
  <c r="I30" i="33"/>
  <c r="I29" i="33"/>
  <c r="I28" i="33"/>
  <c r="I32" i="33"/>
  <c r="I26" i="33"/>
  <c r="I18" i="33"/>
  <c r="I14" i="33"/>
  <c r="I13" i="33"/>
  <c r="G23" i="32"/>
  <c r="G35" i="32" s="1"/>
  <c r="G46" i="32" s="1"/>
  <c r="D23" i="32"/>
  <c r="D35" i="32" s="1"/>
  <c r="D46" i="32" s="1"/>
  <c r="F46" i="32" s="1"/>
  <c r="I41" i="32"/>
  <c r="I39" i="32"/>
  <c r="I32" i="32"/>
  <c r="I42" i="32"/>
  <c r="I37" i="32"/>
  <c r="I44" i="32"/>
  <c r="I27" i="32"/>
  <c r="I14" i="32"/>
  <c r="I13" i="32"/>
  <c r="F23" i="32" l="1"/>
  <c r="F35" i="32"/>
  <c r="F16" i="32" l="1"/>
  <c r="F19" i="32"/>
  <c r="F22" i="32"/>
  <c r="F21" i="32"/>
  <c r="F20" i="32"/>
  <c r="F25" i="32"/>
  <c r="F26" i="32"/>
  <c r="F33" i="32"/>
  <c r="F29" i="32"/>
  <c r="F30" i="32"/>
  <c r="F31" i="32"/>
  <c r="F28" i="32"/>
  <c r="F34" i="32"/>
  <c r="F38" i="32"/>
  <c r="F45" i="32"/>
  <c r="F40" i="32"/>
  <c r="F43" i="32"/>
  <c r="F15" i="32"/>
  <c r="I43" i="32"/>
  <c r="I45" i="32"/>
  <c r="I34" i="32"/>
  <c r="I28" i="32"/>
  <c r="I31" i="32"/>
  <c r="I30" i="32"/>
  <c r="I29" i="32"/>
  <c r="I33" i="32"/>
  <c r="I26" i="32"/>
  <c r="I25" i="32"/>
  <c r="I20" i="32"/>
  <c r="I21" i="32"/>
  <c r="I22" i="32"/>
  <c r="I19" i="32"/>
  <c r="I16" i="32"/>
  <c r="F17" i="32"/>
  <c r="I15" i="32"/>
  <c r="G23" i="31"/>
  <c r="G35" i="31" s="1"/>
  <c r="G43" i="31" s="1"/>
  <c r="D23" i="31"/>
  <c r="D35" i="31" s="1"/>
  <c r="D43" i="31" s="1"/>
  <c r="F43" i="31" s="1"/>
  <c r="F42" i="31"/>
  <c r="I37" i="31"/>
  <c r="I14" i="31"/>
  <c r="I32" i="31"/>
  <c r="I17" i="31"/>
  <c r="I13" i="31"/>
  <c r="F23" i="31" l="1"/>
  <c r="F35" i="31"/>
  <c r="F15" i="31"/>
  <c r="F19" i="31"/>
  <c r="F18" i="31"/>
  <c r="F22" i="31"/>
  <c r="F20" i="31"/>
  <c r="F21" i="31"/>
  <c r="F25" i="31"/>
  <c r="F26" i="31"/>
  <c r="F28" i="31"/>
  <c r="F27" i="31"/>
  <c r="F30" i="31"/>
  <c r="F29" i="31"/>
  <c r="F34" i="31"/>
  <c r="F33" i="31"/>
  <c r="F38" i="31"/>
  <c r="F41" i="31"/>
  <c r="F40" i="31"/>
  <c r="I40" i="31"/>
  <c r="I41" i="31"/>
  <c r="I33" i="31"/>
  <c r="I34" i="31"/>
  <c r="I29" i="31"/>
  <c r="I30" i="31"/>
  <c r="I27" i="31"/>
  <c r="I28" i="31"/>
  <c r="I26" i="31"/>
  <c r="I25" i="31"/>
  <c r="I21" i="31"/>
  <c r="I20" i="31"/>
  <c r="I22" i="31"/>
  <c r="I18" i="31"/>
  <c r="I19" i="31"/>
  <c r="I16" i="31"/>
  <c r="F16" i="31"/>
  <c r="G23" i="30"/>
  <c r="G35" i="30" s="1"/>
  <c r="G44" i="30" s="1"/>
  <c r="D23" i="30"/>
  <c r="D35" i="30" s="1"/>
  <c r="I41" i="30"/>
  <c r="I42" i="30"/>
  <c r="I43" i="30"/>
  <c r="I39" i="30"/>
  <c r="I31" i="30"/>
  <c r="I26" i="30"/>
  <c r="I22" i="30"/>
  <c r="I15" i="30"/>
  <c r="D44" i="30" l="1"/>
  <c r="F44" i="30" s="1"/>
  <c r="F35" i="30"/>
  <c r="F23" i="30"/>
  <c r="F20" i="30"/>
  <c r="I20" i="30"/>
  <c r="F17" i="30"/>
  <c r="F21" i="30"/>
  <c r="F25" i="30"/>
  <c r="F27" i="30"/>
  <c r="F28" i="30"/>
  <c r="F29" i="30"/>
  <c r="F30" i="30"/>
  <c r="F32" i="30"/>
  <c r="F38" i="30"/>
  <c r="F37" i="30"/>
  <c r="F34" i="30"/>
  <c r="F33" i="30"/>
  <c r="F13" i="30"/>
  <c r="F19" i="30"/>
  <c r="F16" i="30"/>
  <c r="F40" i="30"/>
  <c r="I34" i="30"/>
  <c r="I37" i="30"/>
  <c r="I38" i="30"/>
  <c r="I32" i="30"/>
  <c r="I30" i="30"/>
  <c r="I29" i="30"/>
  <c r="I28" i="30"/>
  <c r="I27" i="30"/>
  <c r="I25" i="30"/>
  <c r="I21" i="30"/>
  <c r="I17" i="30"/>
  <c r="I18" i="30"/>
  <c r="F18" i="30"/>
  <c r="I16" i="30"/>
  <c r="I19" i="30"/>
  <c r="I13" i="30"/>
  <c r="E23" i="29"/>
  <c r="E35" i="29" s="1"/>
  <c r="G23" i="29"/>
  <c r="G35" i="29" s="1"/>
  <c r="D23" i="29"/>
  <c r="I32" i="29"/>
  <c r="I31" i="29"/>
  <c r="I38" i="29"/>
  <c r="I40" i="29"/>
  <c r="I33" i="29"/>
  <c r="I21" i="29"/>
  <c r="I17" i="29"/>
  <c r="I13" i="29"/>
  <c r="F23" i="29" l="1"/>
  <c r="D35" i="29"/>
  <c r="F35" i="29" s="1"/>
  <c r="F16" i="29"/>
  <c r="F14" i="29"/>
  <c r="F18" i="29"/>
  <c r="F22" i="29"/>
  <c r="F19" i="29"/>
  <c r="F25" i="29"/>
  <c r="F20" i="29"/>
  <c r="F26" i="29"/>
  <c r="F27" i="29"/>
  <c r="F30" i="29"/>
  <c r="F34" i="29"/>
  <c r="F29" i="29"/>
  <c r="I42" i="29"/>
  <c r="F42" i="29"/>
  <c r="F41" i="29"/>
  <c r="F37" i="29"/>
  <c r="I39" i="29"/>
  <c r="F39" i="29"/>
  <c r="I29" i="29"/>
  <c r="I34" i="29"/>
  <c r="I30" i="29"/>
  <c r="I27" i="29"/>
  <c r="I26" i="29"/>
  <c r="I20" i="29"/>
  <c r="I25" i="29"/>
  <c r="I19" i="29"/>
  <c r="I22" i="29"/>
  <c r="I18" i="29"/>
  <c r="I14" i="29"/>
  <c r="I16" i="29"/>
  <c r="I15" i="29"/>
  <c r="F15" i="29"/>
  <c r="D35" i="28"/>
  <c r="D42" i="28" s="1"/>
  <c r="I28" i="28"/>
  <c r="D23" i="28"/>
  <c r="I31" i="28"/>
  <c r="I30" i="28"/>
  <c r="I26" i="28"/>
  <c r="I17" i="28"/>
  <c r="I15" i="28"/>
  <c r="I22" i="28" l="1"/>
  <c r="I33" i="28"/>
  <c r="I29" i="28"/>
  <c r="F16" i="28"/>
  <c r="F14" i="28"/>
  <c r="F19" i="28"/>
  <c r="F18" i="28"/>
  <c r="F21" i="28"/>
  <c r="F20" i="28"/>
  <c r="F27" i="28"/>
  <c r="F25" i="28"/>
  <c r="F22" i="28"/>
  <c r="F29" i="28"/>
  <c r="F38" i="28"/>
  <c r="F34" i="28"/>
  <c r="F32" i="28"/>
  <c r="F39" i="28"/>
  <c r="F40" i="28"/>
  <c r="F37" i="28"/>
  <c r="I41" i="28"/>
  <c r="F41" i="28"/>
  <c r="I37" i="28"/>
  <c r="I32" i="28"/>
  <c r="I34" i="28"/>
  <c r="I38" i="28"/>
  <c r="G23" i="28"/>
  <c r="G35" i="28" s="1"/>
  <c r="G42" i="28" s="1"/>
  <c r="E23" i="28"/>
  <c r="E35" i="28" s="1"/>
  <c r="E42" i="28" s="1"/>
  <c r="F42" i="28" s="1"/>
  <c r="I25" i="28"/>
  <c r="I27" i="28"/>
  <c r="I20" i="28"/>
  <c r="I21" i="28"/>
  <c r="I18" i="28"/>
  <c r="I19" i="28"/>
  <c r="I14" i="28"/>
  <c r="I16" i="28"/>
  <c r="I13" i="28"/>
  <c r="F13" i="28"/>
  <c r="E23" i="27"/>
  <c r="E35" i="27" s="1"/>
  <c r="E41" i="27" s="1"/>
  <c r="G23" i="27"/>
  <c r="G35" i="27" s="1"/>
  <c r="G41" i="27" s="1"/>
  <c r="D23" i="27"/>
  <c r="D35" i="27" s="1"/>
  <c r="I29" i="27"/>
  <c r="I31" i="27"/>
  <c r="I27" i="27"/>
  <c r="I20" i="27"/>
  <c r="I18" i="27"/>
  <c r="I16" i="27"/>
  <c r="F35" i="27" l="1"/>
  <c r="D41" i="27"/>
  <c r="F41" i="27" s="1"/>
  <c r="F23" i="27"/>
  <c r="F35" i="28"/>
  <c r="F23" i="28"/>
  <c r="F14" i="27"/>
  <c r="F17" i="27"/>
  <c r="F19" i="27"/>
  <c r="F21" i="27"/>
  <c r="F25" i="27"/>
  <c r="F22" i="27"/>
  <c r="F26" i="27"/>
  <c r="F28" i="27"/>
  <c r="F30" i="27"/>
  <c r="F38" i="27"/>
  <c r="F37" i="27"/>
  <c r="F33" i="27"/>
  <c r="F39" i="27"/>
  <c r="F32" i="27"/>
  <c r="F34" i="27"/>
  <c r="F40" i="27"/>
  <c r="F13" i="27"/>
  <c r="I40" i="27"/>
  <c r="I34" i="27"/>
  <c r="I37" i="27"/>
  <c r="I38" i="27"/>
  <c r="I30" i="27"/>
  <c r="I28" i="27"/>
  <c r="I26" i="27"/>
  <c r="I22" i="27"/>
  <c r="I25" i="27"/>
  <c r="I21" i="27"/>
  <c r="I19" i="27"/>
  <c r="I17" i="27"/>
  <c r="I14" i="27"/>
  <c r="I15" i="27"/>
  <c r="F15" i="27"/>
  <c r="I13" i="27"/>
  <c r="E23" i="26"/>
  <c r="E35" i="26" s="1"/>
  <c r="E43" i="26" s="1"/>
  <c r="G23" i="26"/>
  <c r="G35" i="26" s="1"/>
  <c r="G43" i="26" s="1"/>
  <c r="D23" i="26"/>
  <c r="I37" i="26"/>
  <c r="I42" i="26"/>
  <c r="I13" i="26"/>
  <c r="I18" i="26"/>
  <c r="I32" i="26"/>
  <c r="I17" i="26"/>
  <c r="F23" i="26" l="1"/>
  <c r="D35" i="26"/>
  <c r="F14" i="26"/>
  <c r="F16" i="26"/>
  <c r="F17" i="26"/>
  <c r="F20" i="26"/>
  <c r="F19" i="26"/>
  <c r="F22" i="26"/>
  <c r="F26" i="26"/>
  <c r="F29" i="26"/>
  <c r="F21" i="26"/>
  <c r="F31" i="26"/>
  <c r="F34" i="26"/>
  <c r="F27" i="26"/>
  <c r="F25" i="26"/>
  <c r="F30" i="26"/>
  <c r="F28" i="26"/>
  <c r="F38" i="26"/>
  <c r="F39" i="26"/>
  <c r="F41" i="26"/>
  <c r="F33" i="26"/>
  <c r="I40" i="26"/>
  <c r="F40" i="26"/>
  <c r="I41" i="26"/>
  <c r="I39" i="26"/>
  <c r="I28" i="26"/>
  <c r="I30" i="26"/>
  <c r="I25" i="26"/>
  <c r="I27" i="26"/>
  <c r="I34" i="26"/>
  <c r="I31" i="26"/>
  <c r="I21" i="26"/>
  <c r="I26" i="26"/>
  <c r="I22" i="26"/>
  <c r="I19" i="26"/>
  <c r="I20" i="26"/>
  <c r="I16" i="26"/>
  <c r="I14" i="26"/>
  <c r="I15" i="26"/>
  <c r="F15" i="26"/>
  <c r="E23" i="25"/>
  <c r="E35" i="25" s="1"/>
  <c r="E42" i="25" s="1"/>
  <c r="G23" i="25"/>
  <c r="G35" i="25" s="1"/>
  <c r="G42" i="25" s="1"/>
  <c r="D23" i="25"/>
  <c r="D35" i="25" s="1"/>
  <c r="D42" i="25" l="1"/>
  <c r="F42" i="25" s="1"/>
  <c r="F35" i="25"/>
  <c r="F23" i="25"/>
  <c r="D43" i="26"/>
  <c r="F43" i="26" s="1"/>
  <c r="F35" i="26"/>
  <c r="I17" i="25"/>
  <c r="I38" i="25"/>
  <c r="I21" i="25"/>
  <c r="I20" i="25"/>
  <c r="I14" i="25"/>
  <c r="F16" i="25" l="1"/>
  <c r="F19" i="25"/>
  <c r="F22" i="25"/>
  <c r="F18" i="25"/>
  <c r="F26" i="25"/>
  <c r="F25" i="25"/>
  <c r="F27" i="25"/>
  <c r="F30" i="25"/>
  <c r="F29" i="25"/>
  <c r="F28" i="25"/>
  <c r="F31" i="25"/>
  <c r="F41" i="25"/>
  <c r="F32" i="25"/>
  <c r="F34" i="25"/>
  <c r="F33" i="25"/>
  <c r="F39" i="25"/>
  <c r="F40" i="25"/>
  <c r="F37" i="25"/>
  <c r="F13" i="25"/>
  <c r="I37" i="25"/>
  <c r="I34" i="25"/>
  <c r="I32" i="25"/>
  <c r="I41" i="25"/>
  <c r="I31" i="25"/>
  <c r="I28" i="25"/>
  <c r="I29" i="25"/>
  <c r="I30" i="25"/>
  <c r="I27" i="25"/>
  <c r="I25" i="25"/>
  <c r="I26" i="25"/>
  <c r="I18" i="25"/>
  <c r="I19" i="25"/>
  <c r="I16" i="25"/>
  <c r="I15" i="25"/>
  <c r="F15" i="25"/>
  <c r="I13" i="25"/>
  <c r="E23" i="24"/>
  <c r="E35" i="24" s="1"/>
  <c r="E43" i="24" s="1"/>
  <c r="G23" i="24"/>
  <c r="G35" i="24" s="1"/>
  <c r="G43" i="24" s="1"/>
  <c r="D23" i="24"/>
  <c r="F23" i="24" s="1"/>
  <c r="I14" i="24"/>
  <c r="I33" i="24"/>
  <c r="I42" i="24"/>
  <c r="I34" i="24"/>
  <c r="I41" i="24"/>
  <c r="D35" i="24" l="1"/>
  <c r="I16" i="24"/>
  <c r="I13" i="24"/>
  <c r="F35" i="24" l="1"/>
  <c r="D43" i="24"/>
  <c r="F43" i="24" s="1"/>
  <c r="F15" i="24"/>
  <c r="F18" i="24"/>
  <c r="F19" i="24"/>
  <c r="F17" i="24"/>
  <c r="F22" i="24"/>
  <c r="F20" i="24"/>
  <c r="F21" i="24"/>
  <c r="F37" i="24"/>
  <c r="F26" i="24"/>
  <c r="F25" i="24"/>
  <c r="F32" i="24"/>
  <c r="F29" i="24"/>
  <c r="F38" i="24"/>
  <c r="F30" i="24"/>
  <c r="F27" i="24"/>
  <c r="F31" i="24"/>
  <c r="F39" i="24"/>
  <c r="F28" i="24"/>
  <c r="F40" i="24"/>
  <c r="I28" i="24"/>
  <c r="I39" i="24"/>
  <c r="I27" i="24"/>
  <c r="I30" i="24"/>
  <c r="I29" i="24"/>
  <c r="I25" i="24"/>
  <c r="I26" i="24"/>
  <c r="I37" i="24"/>
  <c r="I21" i="24"/>
  <c r="I20" i="24"/>
  <c r="I22" i="24"/>
  <c r="I19" i="24"/>
  <c r="I18" i="24"/>
  <c r="I15" i="24"/>
  <c r="F14" i="24"/>
  <c r="E23" i="23"/>
  <c r="G23" i="23"/>
  <c r="G35" i="23" s="1"/>
  <c r="G47" i="23" s="1"/>
  <c r="D23" i="23"/>
  <c r="D35" i="23" s="1"/>
  <c r="I15" i="23"/>
  <c r="I43" i="23"/>
  <c r="I44" i="23"/>
  <c r="I42" i="23"/>
  <c r="F23" i="23" l="1"/>
  <c r="E35" i="23"/>
  <c r="E47" i="23" s="1"/>
  <c r="F35" i="23"/>
  <c r="D47" i="23"/>
  <c r="F47" i="23" s="1"/>
  <c r="I46" i="23"/>
  <c r="I29" i="23"/>
  <c r="I30" i="23"/>
  <c r="I27" i="23"/>
  <c r="I22" i="23"/>
  <c r="I17" i="23"/>
  <c r="F13" i="23" l="1"/>
  <c r="F14" i="23"/>
  <c r="F16" i="23"/>
  <c r="F18" i="23"/>
  <c r="F21" i="23"/>
  <c r="F19" i="23"/>
  <c r="F20" i="23"/>
  <c r="F25" i="23"/>
  <c r="F26" i="23"/>
  <c r="F32" i="23"/>
  <c r="F34" i="23"/>
  <c r="F31" i="23"/>
  <c r="F28" i="23"/>
  <c r="F33" i="23"/>
  <c r="F39" i="23"/>
  <c r="F41" i="23"/>
  <c r="F37" i="23"/>
  <c r="F38" i="23"/>
  <c r="F45" i="23"/>
  <c r="F40" i="23"/>
  <c r="I40" i="23"/>
  <c r="I38" i="23"/>
  <c r="I41" i="23"/>
  <c r="I39" i="23"/>
  <c r="I33" i="23"/>
  <c r="I28" i="23"/>
  <c r="I34" i="23"/>
  <c r="I32" i="23"/>
  <c r="I26" i="23"/>
  <c r="I25" i="23"/>
  <c r="I20" i="23"/>
  <c r="I19" i="23"/>
  <c r="I21" i="23"/>
  <c r="I16" i="23"/>
  <c r="I14" i="23"/>
  <c r="I13" i="23"/>
  <c r="E23" i="22"/>
  <c r="F23" i="22" s="1"/>
  <c r="G23" i="22"/>
  <c r="G35" i="22" s="1"/>
  <c r="G45" i="22" s="1"/>
  <c r="D23" i="22"/>
  <c r="D35" i="22" s="1"/>
  <c r="M44" i="22"/>
  <c r="L44" i="22"/>
  <c r="F38" i="22"/>
  <c r="F29" i="22"/>
  <c r="I38" i="22"/>
  <c r="I43" i="22"/>
  <c r="F33" i="22"/>
  <c r="I32" i="22"/>
  <c r="I13" i="22"/>
  <c r="I14" i="22"/>
  <c r="I15" i="22"/>
  <c r="D45" i="22" l="1"/>
  <c r="E35" i="22"/>
  <c r="E45" i="22" s="1"/>
  <c r="F18" i="22"/>
  <c r="F19" i="22"/>
  <c r="F20" i="22"/>
  <c r="F22" i="22"/>
  <c r="F21" i="22"/>
  <c r="F25" i="22"/>
  <c r="F31" i="22"/>
  <c r="F42" i="22"/>
  <c r="F26" i="22"/>
  <c r="F27" i="22"/>
  <c r="F30" i="22"/>
  <c r="F40" i="22"/>
  <c r="F28" i="22"/>
  <c r="F34" i="22"/>
  <c r="F37" i="22"/>
  <c r="F39" i="22"/>
  <c r="F44" i="22"/>
  <c r="F41" i="22"/>
  <c r="F16" i="22"/>
  <c r="I41" i="22"/>
  <c r="I37" i="22"/>
  <c r="I34" i="22"/>
  <c r="I28" i="22"/>
  <c r="I40" i="22"/>
  <c r="I30" i="22"/>
  <c r="I27" i="22"/>
  <c r="I42" i="22"/>
  <c r="I31" i="22"/>
  <c r="I25" i="22"/>
  <c r="I21" i="22"/>
  <c r="I22" i="22"/>
  <c r="I20" i="22"/>
  <c r="I19" i="22"/>
  <c r="I18" i="22"/>
  <c r="I17" i="22"/>
  <c r="F17" i="22"/>
  <c r="E23" i="21"/>
  <c r="E35" i="21" s="1"/>
  <c r="E47" i="21" s="1"/>
  <c r="E54" i="21" s="1"/>
  <c r="G23" i="21"/>
  <c r="G35" i="21" s="1"/>
  <c r="G47" i="21" s="1"/>
  <c r="G54" i="21" s="1"/>
  <c r="D23" i="21"/>
  <c r="D35" i="21" s="1"/>
  <c r="I31" i="21"/>
  <c r="I52" i="21"/>
  <c r="I34" i="21"/>
  <c r="I15" i="21"/>
  <c r="I51" i="21"/>
  <c r="I49" i="21"/>
  <c r="F45" i="22" l="1"/>
  <c r="D47" i="21"/>
  <c r="F35" i="21"/>
  <c r="F23" i="21"/>
  <c r="F35" i="22"/>
  <c r="I43" i="21"/>
  <c r="I25" i="21"/>
  <c r="I22" i="21"/>
  <c r="D54" i="21" l="1"/>
  <c r="F54" i="21" s="1"/>
  <c r="F47" i="21"/>
  <c r="F18" i="21"/>
  <c r="F16" i="21"/>
  <c r="F19" i="21"/>
  <c r="F20" i="21"/>
  <c r="F21" i="21"/>
  <c r="F27" i="21"/>
  <c r="F32" i="21"/>
  <c r="F33" i="21"/>
  <c r="F30" i="21"/>
  <c r="F38" i="21"/>
  <c r="F28" i="21"/>
  <c r="F42" i="21"/>
  <c r="F53" i="21"/>
  <c r="F39" i="21"/>
  <c r="F40" i="21"/>
  <c r="F29" i="21"/>
  <c r="F41" i="21"/>
  <c r="F46" i="21"/>
  <c r="F37" i="21"/>
  <c r="F44" i="21"/>
  <c r="F45" i="21"/>
  <c r="F50" i="21"/>
  <c r="F14" i="21"/>
  <c r="I50" i="21"/>
  <c r="I46" i="21"/>
  <c r="I41" i="21"/>
  <c r="I29" i="21"/>
  <c r="I40" i="21"/>
  <c r="I39" i="21"/>
  <c r="I53" i="21"/>
  <c r="I42" i="21"/>
  <c r="I28" i="21"/>
  <c r="I38" i="21"/>
  <c r="I30" i="21"/>
  <c r="I33" i="21"/>
  <c r="I32" i="21"/>
  <c r="I27" i="21"/>
  <c r="I21" i="21"/>
  <c r="I20" i="21"/>
  <c r="I19" i="21"/>
  <c r="I16" i="21"/>
  <c r="I18" i="21"/>
  <c r="I17" i="21"/>
  <c r="F17" i="21"/>
  <c r="I14" i="21"/>
  <c r="I34" i="20"/>
  <c r="F34" i="20"/>
  <c r="E23" i="20" l="1"/>
  <c r="E35" i="20" s="1"/>
  <c r="G23" i="20"/>
  <c r="G35" i="20" s="1"/>
  <c r="D23" i="20"/>
  <c r="I45" i="20"/>
  <c r="I31" i="20"/>
  <c r="F23" i="20" l="1"/>
  <c r="D35" i="20"/>
  <c r="I37" i="20"/>
  <c r="I39" i="20"/>
  <c r="I19" i="20"/>
  <c r="I17" i="20"/>
  <c r="I15" i="20"/>
  <c r="I13" i="20"/>
  <c r="D47" i="20" l="1"/>
  <c r="F35" i="20"/>
  <c r="F16" i="20"/>
  <c r="F18" i="20"/>
  <c r="F22" i="20"/>
  <c r="F26" i="20"/>
  <c r="F28" i="20"/>
  <c r="F30" i="20"/>
  <c r="F27" i="20"/>
  <c r="F25" i="20"/>
  <c r="F33" i="20"/>
  <c r="F21" i="20"/>
  <c r="F32" i="20"/>
  <c r="F46" i="20"/>
  <c r="F40" i="20"/>
  <c r="F29" i="20"/>
  <c r="F43" i="20"/>
  <c r="F38" i="20"/>
  <c r="F41" i="20"/>
  <c r="F42" i="20"/>
  <c r="F44" i="20"/>
  <c r="I38" i="20"/>
  <c r="I43" i="20"/>
  <c r="I29" i="20"/>
  <c r="I40" i="20"/>
  <c r="I46" i="20"/>
  <c r="I32" i="20"/>
  <c r="I21" i="20"/>
  <c r="I33" i="20"/>
  <c r="I25" i="20"/>
  <c r="I27" i="20"/>
  <c r="I30" i="20"/>
  <c r="I28" i="20"/>
  <c r="I26" i="20"/>
  <c r="I22" i="20"/>
  <c r="I18" i="20"/>
  <c r="I16" i="20"/>
  <c r="I14" i="20"/>
  <c r="F14" i="20"/>
  <c r="E23" i="19"/>
  <c r="E35" i="19" s="1"/>
  <c r="E47" i="19" s="1"/>
  <c r="E55" i="19" s="1"/>
  <c r="G23" i="19"/>
  <c r="G35" i="19" s="1"/>
  <c r="G47" i="19" s="1"/>
  <c r="G55" i="19" s="1"/>
  <c r="D23" i="19"/>
  <c r="D35" i="19" s="1"/>
  <c r="I38" i="19"/>
  <c r="I32" i="19"/>
  <c r="D47" i="19" l="1"/>
  <c r="F35" i="19"/>
  <c r="F23" i="19"/>
  <c r="I41" i="19"/>
  <c r="I45" i="19"/>
  <c r="I28" i="19"/>
  <c r="I54" i="19"/>
  <c r="I53" i="19"/>
  <c r="I51" i="19"/>
  <c r="I46" i="19"/>
  <c r="I43" i="19"/>
  <c r="I26" i="19"/>
  <c r="I17" i="19"/>
  <c r="I20" i="19"/>
  <c r="I16" i="19"/>
  <c r="D55" i="19" l="1"/>
  <c r="F55" i="19" s="1"/>
  <c r="F47" i="19"/>
  <c r="F19" i="19"/>
  <c r="F27" i="19"/>
  <c r="F22" i="19"/>
  <c r="F21" i="19"/>
  <c r="F25" i="19"/>
  <c r="F29" i="19"/>
  <c r="F18" i="19"/>
  <c r="F33" i="19"/>
  <c r="F37" i="19"/>
  <c r="F30" i="19"/>
  <c r="F50" i="19"/>
  <c r="F31" i="19"/>
  <c r="F34" i="19"/>
  <c r="F49" i="19"/>
  <c r="F40" i="19"/>
  <c r="F44" i="19"/>
  <c r="F52" i="19"/>
  <c r="F42" i="19"/>
  <c r="F39" i="19"/>
  <c r="F13" i="19"/>
  <c r="F14" i="19"/>
  <c r="I39" i="19"/>
  <c r="I52" i="19"/>
  <c r="I49" i="19"/>
  <c r="I34" i="19"/>
  <c r="I31" i="19"/>
  <c r="I50" i="19"/>
  <c r="I30" i="19"/>
  <c r="I37" i="19"/>
  <c r="I33" i="19"/>
  <c r="I18" i="19"/>
  <c r="I29" i="19"/>
  <c r="I25" i="19"/>
  <c r="I21" i="19"/>
  <c r="I22" i="19"/>
  <c r="I27" i="19"/>
  <c r="I19" i="19"/>
  <c r="I15" i="19"/>
  <c r="F15" i="19"/>
  <c r="I14" i="19"/>
  <c r="I13" i="19"/>
  <c r="F44" i="18"/>
  <c r="F45" i="18"/>
  <c r="F46" i="18"/>
  <c r="E23" i="18"/>
  <c r="E35" i="18" s="1"/>
  <c r="E47" i="18" s="1"/>
  <c r="E50" i="18" s="1"/>
  <c r="G23" i="18"/>
  <c r="G35" i="18" s="1"/>
  <c r="G47" i="18" s="1"/>
  <c r="G50" i="18" s="1"/>
  <c r="D23" i="18"/>
  <c r="F23" i="18" s="1"/>
  <c r="D35" i="18" l="1"/>
  <c r="F35" i="18" l="1"/>
  <c r="D47" i="18"/>
  <c r="I49" i="18"/>
  <c r="I42" i="18"/>
  <c r="I46" i="18"/>
  <c r="I45" i="18"/>
  <c r="I44" i="18"/>
  <c r="I33" i="18"/>
  <c r="I21" i="18"/>
  <c r="I16" i="18"/>
  <c r="I17" i="18"/>
  <c r="I13" i="18"/>
  <c r="D50" i="18" l="1"/>
  <c r="F50" i="18" s="1"/>
  <c r="F47" i="18"/>
  <c r="F25" i="18"/>
  <c r="F19" i="18"/>
  <c r="F18" i="18"/>
  <c r="F20" i="18"/>
  <c r="F22" i="18"/>
  <c r="F26" i="18"/>
  <c r="F28" i="18"/>
  <c r="F29" i="18"/>
  <c r="F27" i="18"/>
  <c r="F31" i="18"/>
  <c r="F30" i="18"/>
  <c r="F37" i="18"/>
  <c r="F38" i="18"/>
  <c r="F43" i="18"/>
  <c r="F34" i="18"/>
  <c r="F32" i="18"/>
  <c r="F39" i="18"/>
  <c r="F41" i="18"/>
  <c r="F14" i="18"/>
  <c r="F40" i="18"/>
  <c r="I39" i="18"/>
  <c r="I32" i="18"/>
  <c r="I34" i="18"/>
  <c r="I38" i="18"/>
  <c r="I37" i="18"/>
  <c r="I30" i="18"/>
  <c r="I31" i="18"/>
  <c r="I27" i="18"/>
  <c r="I29" i="18"/>
  <c r="I28" i="18"/>
  <c r="I26" i="18"/>
  <c r="I22" i="18"/>
  <c r="I20" i="18"/>
  <c r="I18" i="18"/>
  <c r="I19" i="18"/>
  <c r="I25" i="18"/>
  <c r="I15" i="18"/>
  <c r="F15" i="18"/>
  <c r="I14" i="18"/>
  <c r="E23" i="17"/>
  <c r="E35" i="17" s="1"/>
  <c r="E47" i="17" s="1"/>
  <c r="E51" i="17" s="1"/>
  <c r="G23" i="17"/>
  <c r="G35" i="17" s="1"/>
  <c r="G47" i="17" s="1"/>
  <c r="G51" i="17" s="1"/>
  <c r="D23" i="17"/>
  <c r="I28" i="17"/>
  <c r="I44" i="17"/>
  <c r="I43" i="17"/>
  <c r="I42" i="17"/>
  <c r="I40" i="17"/>
  <c r="I31" i="17"/>
  <c r="I21" i="17"/>
  <c r="I18" i="17"/>
  <c r="I15" i="17"/>
  <c r="I13" i="17"/>
  <c r="F23" i="17" l="1"/>
  <c r="D35" i="17"/>
  <c r="F17" i="17"/>
  <c r="F14" i="17"/>
  <c r="F19" i="17"/>
  <c r="F22" i="17"/>
  <c r="F20" i="17"/>
  <c r="F25" i="17"/>
  <c r="F29" i="17"/>
  <c r="F26" i="17"/>
  <c r="F30" i="17"/>
  <c r="F32" i="17"/>
  <c r="F38" i="17"/>
  <c r="F27" i="17"/>
  <c r="F33" i="17"/>
  <c r="F37" i="17"/>
  <c r="F39" i="17"/>
  <c r="F50" i="17"/>
  <c r="F34" i="17"/>
  <c r="F46" i="17"/>
  <c r="F49" i="17"/>
  <c r="F45" i="17"/>
  <c r="I45" i="17"/>
  <c r="I49" i="17"/>
  <c r="I34" i="17"/>
  <c r="I50" i="17"/>
  <c r="I39" i="17"/>
  <c r="I37" i="17"/>
  <c r="I27" i="17"/>
  <c r="I38" i="17"/>
  <c r="I32" i="17"/>
  <c r="I30" i="17"/>
  <c r="I26" i="17"/>
  <c r="I29" i="17"/>
  <c r="I25" i="17"/>
  <c r="I20" i="17"/>
  <c r="I22" i="17"/>
  <c r="I19" i="17"/>
  <c r="I14" i="17"/>
  <c r="I17" i="17"/>
  <c r="I16" i="17"/>
  <c r="F16" i="17"/>
  <c r="E23" i="16"/>
  <c r="E35" i="16" s="1"/>
  <c r="E46" i="16" s="1"/>
  <c r="G23" i="16"/>
  <c r="G35" i="16" s="1"/>
  <c r="G46" i="16" s="1"/>
  <c r="D23" i="16"/>
  <c r="D35" i="16" s="1"/>
  <c r="D46" i="16" s="1"/>
  <c r="I39" i="16"/>
  <c r="I30" i="16"/>
  <c r="F35" i="17" l="1"/>
  <c r="D47" i="17"/>
  <c r="F46" i="16"/>
  <c r="F23" i="16"/>
  <c r="F35" i="16"/>
  <c r="I42" i="16"/>
  <c r="I33" i="16"/>
  <c r="I44" i="16"/>
  <c r="I38" i="16"/>
  <c r="I26" i="16"/>
  <c r="I20" i="16"/>
  <c r="I18" i="16"/>
  <c r="I14" i="16"/>
  <c r="F17" i="16"/>
  <c r="F16" i="16"/>
  <c r="F19" i="16"/>
  <c r="F21" i="16"/>
  <c r="F22" i="16"/>
  <c r="F25" i="16"/>
  <c r="F27" i="16"/>
  <c r="F31" i="16"/>
  <c r="F29" i="16"/>
  <c r="F34" i="16"/>
  <c r="F32" i="16"/>
  <c r="F37" i="16"/>
  <c r="F40" i="16"/>
  <c r="F45" i="16"/>
  <c r="F43" i="16"/>
  <c r="F41" i="16"/>
  <c r="F13" i="16"/>
  <c r="I41" i="16"/>
  <c r="I43" i="16"/>
  <c r="I45" i="16"/>
  <c r="I37" i="16"/>
  <c r="I32" i="16"/>
  <c r="I34" i="16"/>
  <c r="I29" i="16"/>
  <c r="I31" i="16"/>
  <c r="I27" i="16"/>
  <c r="I25" i="16"/>
  <c r="I22" i="16"/>
  <c r="I21" i="16"/>
  <c r="I19" i="16"/>
  <c r="I16" i="16"/>
  <c r="I17" i="16"/>
  <c r="I15" i="16"/>
  <c r="F15" i="16"/>
  <c r="I13" i="16"/>
  <c r="E23" i="15"/>
  <c r="E35" i="15" s="1"/>
  <c r="G23" i="15"/>
  <c r="G35" i="15" s="1"/>
  <c r="D23" i="15"/>
  <c r="F23" i="15" s="1"/>
  <c r="I44" i="15"/>
  <c r="F44" i="15"/>
  <c r="I20" i="15"/>
  <c r="I33" i="15"/>
  <c r="I43" i="15"/>
  <c r="I30" i="15"/>
  <c r="I39" i="15"/>
  <c r="I37" i="15"/>
  <c r="I38" i="15"/>
  <c r="D35" i="15" l="1"/>
  <c r="D51" i="17"/>
  <c r="F51" i="17" s="1"/>
  <c r="F47" i="17"/>
  <c r="I27" i="15"/>
  <c r="I15" i="15"/>
  <c r="I13" i="15"/>
  <c r="D46" i="15" l="1"/>
  <c r="F35" i="15"/>
  <c r="F17" i="15"/>
  <c r="F19" i="15"/>
  <c r="F18" i="15"/>
  <c r="F21" i="15"/>
  <c r="F30" i="15"/>
  <c r="F22" i="15"/>
  <c r="F28" i="15"/>
  <c r="F25" i="15"/>
  <c r="F31" i="15"/>
  <c r="F26" i="15"/>
  <c r="F29" i="15"/>
  <c r="F32" i="15"/>
  <c r="F34" i="15"/>
  <c r="F41" i="15"/>
  <c r="F42" i="15"/>
  <c r="F40" i="15"/>
  <c r="F45" i="15"/>
  <c r="F14" i="15"/>
  <c r="I45" i="15"/>
  <c r="I40" i="15"/>
  <c r="I42" i="15"/>
  <c r="I41" i="15"/>
  <c r="I32" i="15"/>
  <c r="I29" i="15"/>
  <c r="I26" i="15"/>
  <c r="I31" i="15"/>
  <c r="I25" i="15"/>
  <c r="I28" i="15"/>
  <c r="I22" i="15"/>
  <c r="I21" i="15"/>
  <c r="I18" i="15"/>
  <c r="I19" i="15"/>
  <c r="I17" i="15"/>
  <c r="I16" i="15"/>
  <c r="F16" i="15"/>
  <c r="I14" i="15"/>
  <c r="E23" i="14"/>
  <c r="E35" i="14" s="1"/>
  <c r="E47" i="14" s="1"/>
  <c r="E54" i="14" s="1"/>
  <c r="G23" i="14"/>
  <c r="G35" i="14" s="1"/>
  <c r="G47" i="14" s="1"/>
  <c r="G54" i="14" s="1"/>
  <c r="D23" i="14"/>
  <c r="F23" i="14" s="1"/>
  <c r="I26" i="14"/>
  <c r="I42" i="14"/>
  <c r="I41" i="14"/>
  <c r="I32" i="14"/>
  <c r="I17" i="14"/>
  <c r="I20" i="14"/>
  <c r="I16" i="14"/>
  <c r="I13" i="14"/>
  <c r="D35" i="14" l="1"/>
  <c r="F35" i="14" l="1"/>
  <c r="D47" i="14"/>
  <c r="D54" i="14" s="1"/>
  <c r="F54" i="14" s="1"/>
  <c r="I51" i="14" l="1"/>
  <c r="I49" i="14"/>
  <c r="I19" i="14" l="1"/>
  <c r="I26" i="1"/>
  <c r="I25" i="1"/>
  <c r="G23" i="1"/>
  <c r="G28" i="1" s="1"/>
  <c r="D23" i="1"/>
  <c r="D28" i="1" s="1"/>
  <c r="I22" i="1"/>
  <c r="I21" i="1"/>
  <c r="I19" i="1"/>
  <c r="I17" i="1"/>
  <c r="I16" i="1"/>
  <c r="I15" i="1"/>
  <c r="I14" i="1"/>
  <c r="I13" i="1"/>
  <c r="I32" i="2"/>
  <c r="F32" i="2"/>
  <c r="I31" i="2"/>
  <c r="I30" i="2"/>
  <c r="I29" i="2"/>
  <c r="I28" i="2"/>
  <c r="I27" i="2"/>
  <c r="F27" i="2"/>
  <c r="I26" i="2"/>
  <c r="F26" i="2"/>
  <c r="F25" i="2"/>
  <c r="G23" i="2"/>
  <c r="G33" i="2" s="1"/>
  <c r="E23" i="2"/>
  <c r="E33" i="2" s="1"/>
  <c r="D23" i="2"/>
  <c r="F23" i="2" s="1"/>
  <c r="I22" i="2"/>
  <c r="F22" i="2"/>
  <c r="I21" i="2"/>
  <c r="F21" i="2"/>
  <c r="I20" i="2"/>
  <c r="I19" i="2"/>
  <c r="F19" i="2"/>
  <c r="F18" i="2"/>
  <c r="I17" i="2"/>
  <c r="F17" i="2"/>
  <c r="I16" i="2"/>
  <c r="F16" i="2"/>
  <c r="I15" i="2"/>
  <c r="F15" i="2"/>
  <c r="I14" i="2"/>
  <c r="F14" i="2"/>
  <c r="I13" i="2"/>
  <c r="F13" i="2"/>
  <c r="I39" i="3"/>
  <c r="F39" i="3"/>
  <c r="I38" i="3"/>
  <c r="I37" i="3"/>
  <c r="F37" i="3"/>
  <c r="I34" i="3"/>
  <c r="F34" i="3"/>
  <c r="F33" i="3"/>
  <c r="I32" i="3"/>
  <c r="F32" i="3"/>
  <c r="I31" i="3"/>
  <c r="F31" i="3"/>
  <c r="F28" i="3"/>
  <c r="I27" i="3"/>
  <c r="F27" i="3"/>
  <c r="I26" i="3"/>
  <c r="F26" i="3"/>
  <c r="G23" i="3"/>
  <c r="G35" i="3" s="1"/>
  <c r="G40" i="3" s="1"/>
  <c r="E23" i="3"/>
  <c r="E35" i="3" s="1"/>
  <c r="E40" i="3" s="1"/>
  <c r="D23" i="3"/>
  <c r="D35" i="3" s="1"/>
  <c r="I22" i="3"/>
  <c r="F22" i="3"/>
  <c r="I21" i="3"/>
  <c r="I20" i="3"/>
  <c r="F20" i="3"/>
  <c r="I19" i="3"/>
  <c r="I18" i="3"/>
  <c r="F18" i="3"/>
  <c r="I17" i="3"/>
  <c r="F17" i="3"/>
  <c r="I16" i="3"/>
  <c r="I15" i="3"/>
  <c r="I14" i="3"/>
  <c r="I13" i="3"/>
  <c r="I43" i="4"/>
  <c r="F43" i="4"/>
  <c r="F42" i="4"/>
  <c r="I41" i="4"/>
  <c r="F40" i="4"/>
  <c r="I39" i="4"/>
  <c r="F39" i="4"/>
  <c r="I38" i="4"/>
  <c r="I37" i="4"/>
  <c r="F37" i="4"/>
  <c r="F34" i="4"/>
  <c r="I33" i="4"/>
  <c r="I32" i="4"/>
  <c r="I30" i="4"/>
  <c r="F30" i="4"/>
  <c r="I29" i="4"/>
  <c r="F29" i="4"/>
  <c r="I28" i="4"/>
  <c r="F28" i="4"/>
  <c r="I26" i="4"/>
  <c r="F26" i="4"/>
  <c r="I25" i="4"/>
  <c r="F25" i="4"/>
  <c r="G23" i="4"/>
  <c r="E23" i="4"/>
  <c r="D23" i="4"/>
  <c r="F23" i="4" s="1"/>
  <c r="I21" i="4"/>
  <c r="F21" i="4"/>
  <c r="I20" i="4"/>
  <c r="I19" i="4"/>
  <c r="F19" i="4"/>
  <c r="I18" i="4"/>
  <c r="F18" i="4"/>
  <c r="I17" i="4"/>
  <c r="I16" i="4"/>
  <c r="F16" i="4"/>
  <c r="I15" i="4"/>
  <c r="F15" i="4"/>
  <c r="I14" i="4"/>
  <c r="F14" i="4"/>
  <c r="I13" i="4"/>
  <c r="I49" i="5"/>
  <c r="F49" i="5"/>
  <c r="F46" i="5"/>
  <c r="I45" i="5"/>
  <c r="F45" i="5"/>
  <c r="F44" i="5"/>
  <c r="I43" i="5"/>
  <c r="F43" i="5"/>
  <c r="I42" i="5"/>
  <c r="F42" i="5"/>
  <c r="F41" i="5"/>
  <c r="F40" i="5"/>
  <c r="I39" i="5"/>
  <c r="I38" i="5"/>
  <c r="F38" i="5"/>
  <c r="I37" i="5"/>
  <c r="I34" i="5"/>
  <c r="F34" i="5"/>
  <c r="F33" i="5"/>
  <c r="I32" i="5"/>
  <c r="F32" i="5"/>
  <c r="F30" i="5"/>
  <c r="I29" i="5"/>
  <c r="F29" i="5"/>
  <c r="I28" i="5"/>
  <c r="F28" i="5"/>
  <c r="I27" i="5"/>
  <c r="F27" i="5"/>
  <c r="I26" i="5"/>
  <c r="F26" i="5"/>
  <c r="I25" i="5"/>
  <c r="F25" i="5"/>
  <c r="G23" i="5"/>
  <c r="G35" i="5" s="1"/>
  <c r="G47" i="5" s="1"/>
  <c r="G50" i="5" s="1"/>
  <c r="E23" i="5"/>
  <c r="E35" i="5" s="1"/>
  <c r="E47" i="5" s="1"/>
  <c r="E50" i="5" s="1"/>
  <c r="D23" i="5"/>
  <c r="D35" i="5" s="1"/>
  <c r="I22" i="5"/>
  <c r="I20" i="5"/>
  <c r="I19" i="5"/>
  <c r="I18" i="5"/>
  <c r="F18" i="5"/>
  <c r="I17" i="5"/>
  <c r="F17" i="5"/>
  <c r="I15" i="5"/>
  <c r="I14" i="5"/>
  <c r="F14" i="5"/>
  <c r="I13" i="5"/>
  <c r="I52" i="6"/>
  <c r="F51" i="6"/>
  <c r="I50" i="6"/>
  <c r="F50" i="6"/>
  <c r="I49" i="6"/>
  <c r="I46" i="6"/>
  <c r="F46" i="6"/>
  <c r="F45" i="6"/>
  <c r="I44" i="6"/>
  <c r="F44" i="6"/>
  <c r="F43" i="6"/>
  <c r="I42" i="6"/>
  <c r="F42" i="6"/>
  <c r="F41" i="6"/>
  <c r="F40" i="6"/>
  <c r="I39" i="6"/>
  <c r="F39" i="6"/>
  <c r="I38" i="6"/>
  <c r="F38" i="6"/>
  <c r="I37" i="6"/>
  <c r="I34" i="6"/>
  <c r="F34" i="6"/>
  <c r="F33" i="6"/>
  <c r="F32" i="6"/>
  <c r="I31" i="6"/>
  <c r="F31" i="6"/>
  <c r="I30" i="6"/>
  <c r="F30" i="6"/>
  <c r="I29" i="6"/>
  <c r="F29" i="6"/>
  <c r="I28" i="6"/>
  <c r="L26" i="6"/>
  <c r="D26" i="6"/>
  <c r="I25" i="6"/>
  <c r="F25" i="6"/>
  <c r="G23" i="6"/>
  <c r="G35" i="6" s="1"/>
  <c r="G47" i="6" s="1"/>
  <c r="G53" i="6" s="1"/>
  <c r="E23" i="6"/>
  <c r="E35" i="6" s="1"/>
  <c r="E47" i="6" s="1"/>
  <c r="E53" i="6" s="1"/>
  <c r="D23" i="6"/>
  <c r="I22" i="6"/>
  <c r="F22" i="6"/>
  <c r="I21" i="6"/>
  <c r="F21" i="6"/>
  <c r="F20" i="6"/>
  <c r="I19" i="6"/>
  <c r="I18" i="6"/>
  <c r="I17" i="6"/>
  <c r="F17" i="6"/>
  <c r="I16" i="6"/>
  <c r="F16" i="6"/>
  <c r="I15" i="6"/>
  <c r="I14" i="6"/>
  <c r="F14" i="6"/>
  <c r="I13" i="6"/>
  <c r="I62" i="7"/>
  <c r="I61" i="7"/>
  <c r="I58" i="7"/>
  <c r="F57" i="7"/>
  <c r="I56" i="7"/>
  <c r="F56" i="7"/>
  <c r="F55" i="7"/>
  <c r="F54" i="7"/>
  <c r="I53" i="7"/>
  <c r="I52" i="7"/>
  <c r="F52" i="7"/>
  <c r="I51" i="7"/>
  <c r="F50" i="7"/>
  <c r="I49" i="7"/>
  <c r="I46" i="7"/>
  <c r="I45" i="7"/>
  <c r="F45" i="7"/>
  <c r="I44" i="7"/>
  <c r="F44" i="7"/>
  <c r="I43" i="7"/>
  <c r="F43" i="7"/>
  <c r="I42" i="7"/>
  <c r="F42" i="7"/>
  <c r="M41" i="7"/>
  <c r="L41" i="7"/>
  <c r="F41" i="7"/>
  <c r="I40" i="7"/>
  <c r="I38" i="7"/>
  <c r="F38" i="7"/>
  <c r="I37" i="7"/>
  <c r="F37" i="7"/>
  <c r="F34" i="7"/>
  <c r="I33" i="7"/>
  <c r="F33" i="7"/>
  <c r="I32" i="7"/>
  <c r="F32" i="7"/>
  <c r="I31" i="7"/>
  <c r="F31" i="7"/>
  <c r="I30" i="7"/>
  <c r="F30" i="7"/>
  <c r="I29" i="7"/>
  <c r="F29" i="7"/>
  <c r="I28" i="7"/>
  <c r="F28" i="7"/>
  <c r="F27" i="7"/>
  <c r="I26" i="7"/>
  <c r="I25" i="7"/>
  <c r="E25" i="7"/>
  <c r="F25" i="7" s="1"/>
  <c r="G23" i="7"/>
  <c r="G35" i="7" s="1"/>
  <c r="G47" i="7" s="1"/>
  <c r="G59" i="7" s="1"/>
  <c r="G63" i="7" s="1"/>
  <c r="E23" i="7"/>
  <c r="D23" i="7"/>
  <c r="D35" i="7" s="1"/>
  <c r="I22" i="7"/>
  <c r="F22" i="7"/>
  <c r="I21" i="7"/>
  <c r="F21" i="7"/>
  <c r="I20" i="7"/>
  <c r="I19" i="7"/>
  <c r="I18" i="7"/>
  <c r="F18" i="7"/>
  <c r="I17" i="7"/>
  <c r="F17" i="7"/>
  <c r="I16" i="7"/>
  <c r="F16" i="7"/>
  <c r="I15" i="7"/>
  <c r="F15" i="7"/>
  <c r="I14" i="7"/>
  <c r="I13" i="7"/>
  <c r="I51" i="8"/>
  <c r="F51" i="8"/>
  <c r="I50" i="8"/>
  <c r="I49" i="8"/>
  <c r="I46" i="8"/>
  <c r="F46" i="8"/>
  <c r="I45" i="8"/>
  <c r="F45" i="8"/>
  <c r="I44" i="8"/>
  <c r="F44" i="8"/>
  <c r="I43" i="8"/>
  <c r="I42" i="8"/>
  <c r="I41" i="8"/>
  <c r="F41" i="8"/>
  <c r="I40" i="8"/>
  <c r="F40" i="8"/>
  <c r="I39" i="8"/>
  <c r="F39" i="8"/>
  <c r="I38" i="8"/>
  <c r="F38" i="8"/>
  <c r="I37" i="8"/>
  <c r="F34" i="8"/>
  <c r="I33" i="8"/>
  <c r="F33" i="8"/>
  <c r="I32" i="8"/>
  <c r="F32" i="8"/>
  <c r="I31" i="8"/>
  <c r="I30" i="8"/>
  <c r="F30" i="8"/>
  <c r="I29" i="8"/>
  <c r="F29" i="8"/>
  <c r="I28" i="8"/>
  <c r="F28" i="8"/>
  <c r="I27" i="8"/>
  <c r="F27" i="8"/>
  <c r="I26" i="8"/>
  <c r="F25" i="8"/>
  <c r="G23" i="8"/>
  <c r="E23" i="8"/>
  <c r="D23" i="8"/>
  <c r="I22" i="8"/>
  <c r="F22" i="8"/>
  <c r="I21" i="8"/>
  <c r="F21" i="8"/>
  <c r="I20" i="8"/>
  <c r="F20" i="8"/>
  <c r="I19" i="8"/>
  <c r="I18" i="8"/>
  <c r="F18" i="8"/>
  <c r="I17" i="8"/>
  <c r="F17" i="8"/>
  <c r="I16" i="8"/>
  <c r="F16" i="8"/>
  <c r="I15" i="8"/>
  <c r="F15" i="8"/>
  <c r="I14" i="8"/>
  <c r="I13" i="8"/>
  <c r="F13" i="8"/>
  <c r="I51" i="9"/>
  <c r="F51" i="9"/>
  <c r="I50" i="9"/>
  <c r="F50" i="9"/>
  <c r="I49" i="9"/>
  <c r="F49" i="9"/>
  <c r="I46" i="9"/>
  <c r="F46" i="9"/>
  <c r="I45" i="9"/>
  <c r="I44" i="9"/>
  <c r="F44" i="9"/>
  <c r="I43" i="9"/>
  <c r="I42" i="9"/>
  <c r="F42" i="9"/>
  <c r="I41" i="9"/>
  <c r="I40" i="9"/>
  <c r="F40" i="9"/>
  <c r="I39" i="9"/>
  <c r="I38" i="9"/>
  <c r="F38" i="9"/>
  <c r="I37" i="9"/>
  <c r="F37" i="9"/>
  <c r="F34" i="9"/>
  <c r="I33" i="9"/>
  <c r="F33" i="9"/>
  <c r="I32" i="9"/>
  <c r="F32" i="9"/>
  <c r="I31" i="9"/>
  <c r="F31" i="9"/>
  <c r="I30" i="9"/>
  <c r="F30" i="9"/>
  <c r="F29" i="9"/>
  <c r="I28" i="9"/>
  <c r="F28" i="9"/>
  <c r="I27" i="9"/>
  <c r="F27" i="9"/>
  <c r="I26" i="9"/>
  <c r="F26" i="9"/>
  <c r="I25" i="9"/>
  <c r="F25" i="9"/>
  <c r="G23" i="9"/>
  <c r="G35" i="9" s="1"/>
  <c r="G47" i="9" s="1"/>
  <c r="G52" i="9" s="1"/>
  <c r="E23" i="9"/>
  <c r="E35" i="9" s="1"/>
  <c r="E47" i="9" s="1"/>
  <c r="E52" i="9" s="1"/>
  <c r="D23" i="9"/>
  <c r="D35" i="9" s="1"/>
  <c r="I22" i="9"/>
  <c r="I21" i="9"/>
  <c r="F21" i="9"/>
  <c r="I20" i="9"/>
  <c r="I19" i="9"/>
  <c r="I18" i="9"/>
  <c r="I17" i="9"/>
  <c r="F17" i="9"/>
  <c r="I16" i="9"/>
  <c r="F16" i="9"/>
  <c r="I15" i="9"/>
  <c r="F15" i="9"/>
  <c r="I14" i="9"/>
  <c r="F14" i="9"/>
  <c r="I50" i="10"/>
  <c r="I49" i="10"/>
  <c r="F49" i="10"/>
  <c r="I46" i="10"/>
  <c r="I45" i="10"/>
  <c r="I44" i="10"/>
  <c r="F44" i="10"/>
  <c r="I43" i="10"/>
  <c r="F43" i="10"/>
  <c r="I42" i="10"/>
  <c r="F42" i="10"/>
  <c r="I41" i="10"/>
  <c r="F41" i="10"/>
  <c r="I40" i="10"/>
  <c r="I39" i="10"/>
  <c r="I38" i="10"/>
  <c r="F37" i="10"/>
  <c r="I34" i="10"/>
  <c r="I33" i="10"/>
  <c r="F33" i="10"/>
  <c r="I32" i="10"/>
  <c r="F32" i="10"/>
  <c r="I31" i="10"/>
  <c r="F31" i="10"/>
  <c r="I30" i="10"/>
  <c r="I29" i="10"/>
  <c r="F29" i="10"/>
  <c r="I28" i="10"/>
  <c r="I27" i="10"/>
  <c r="F27" i="10"/>
  <c r="I26" i="10"/>
  <c r="F26" i="10"/>
  <c r="I25" i="10"/>
  <c r="F25" i="10"/>
  <c r="G23" i="10"/>
  <c r="G35" i="10" s="1"/>
  <c r="G47" i="10" s="1"/>
  <c r="G51" i="10" s="1"/>
  <c r="E23" i="10"/>
  <c r="E35" i="10" s="1"/>
  <c r="E47" i="10" s="1"/>
  <c r="E51" i="10" s="1"/>
  <c r="D23" i="10"/>
  <c r="D35" i="10" s="1"/>
  <c r="I22" i="10"/>
  <c r="F22" i="10"/>
  <c r="I21" i="10"/>
  <c r="I20" i="10"/>
  <c r="F20" i="10"/>
  <c r="I19" i="10"/>
  <c r="F19" i="10"/>
  <c r="I18" i="10"/>
  <c r="F18" i="10"/>
  <c r="F17" i="10"/>
  <c r="I16" i="10"/>
  <c r="F16" i="10"/>
  <c r="I15" i="10"/>
  <c r="F15" i="10"/>
  <c r="I14" i="10"/>
  <c r="I13" i="10"/>
  <c r="I42" i="11"/>
  <c r="F42" i="11"/>
  <c r="I41" i="11"/>
  <c r="F41" i="11"/>
  <c r="I40" i="11"/>
  <c r="F40" i="11"/>
  <c r="I39" i="11"/>
  <c r="F39" i="11"/>
  <c r="I38" i="11"/>
  <c r="I37" i="11"/>
  <c r="F37" i="11"/>
  <c r="F34" i="11"/>
  <c r="I33" i="11"/>
  <c r="I32" i="11"/>
  <c r="F32" i="11"/>
  <c r="I31" i="11"/>
  <c r="F31" i="11"/>
  <c r="I30" i="11"/>
  <c r="F30" i="11"/>
  <c r="I29" i="11"/>
  <c r="F29" i="11"/>
  <c r="I28" i="11"/>
  <c r="F28" i="11"/>
  <c r="I27" i="11"/>
  <c r="I26" i="11"/>
  <c r="G23" i="11"/>
  <c r="G35" i="11" s="1"/>
  <c r="G43" i="11" s="1"/>
  <c r="E23" i="11"/>
  <c r="E35" i="11" s="1"/>
  <c r="E43" i="11" s="1"/>
  <c r="D23" i="11"/>
  <c r="D35" i="11" s="1"/>
  <c r="I22" i="11"/>
  <c r="F22" i="11"/>
  <c r="F21" i="11"/>
  <c r="I20" i="11"/>
  <c r="I19" i="11"/>
  <c r="F19" i="11"/>
  <c r="I18" i="11"/>
  <c r="F18" i="11"/>
  <c r="I17" i="11"/>
  <c r="F17" i="11"/>
  <c r="I16" i="11"/>
  <c r="F16" i="11"/>
  <c r="I15" i="11"/>
  <c r="I14" i="11"/>
  <c r="I13" i="11"/>
  <c r="F13" i="11"/>
  <c r="I50" i="12"/>
  <c r="F50" i="12"/>
  <c r="I49" i="12"/>
  <c r="I46" i="12"/>
  <c r="I45" i="12"/>
  <c r="I44" i="12"/>
  <c r="F44" i="12"/>
  <c r="I43" i="12"/>
  <c r="I42" i="12"/>
  <c r="F42" i="12"/>
  <c r="I41" i="12"/>
  <c r="F41" i="12"/>
  <c r="I40" i="12"/>
  <c r="M39" i="12"/>
  <c r="L39" i="12"/>
  <c r="F39" i="12"/>
  <c r="I38" i="12"/>
  <c r="I37" i="12"/>
  <c r="F37" i="12"/>
  <c r="I34" i="12"/>
  <c r="F34" i="12"/>
  <c r="I33" i="12"/>
  <c r="F33" i="12"/>
  <c r="I32" i="12"/>
  <c r="F32" i="12"/>
  <c r="I31" i="12"/>
  <c r="F31" i="12"/>
  <c r="F30" i="12"/>
  <c r="I29" i="12"/>
  <c r="F29" i="12"/>
  <c r="I28" i="12"/>
  <c r="F27" i="12"/>
  <c r="I26" i="12"/>
  <c r="F26" i="12"/>
  <c r="I25" i="12"/>
  <c r="F25" i="12"/>
  <c r="G23" i="12"/>
  <c r="G35" i="12" s="1"/>
  <c r="G47" i="12" s="1"/>
  <c r="G51" i="12" s="1"/>
  <c r="E23" i="12"/>
  <c r="E35" i="12" s="1"/>
  <c r="E47" i="12" s="1"/>
  <c r="E51" i="12" s="1"/>
  <c r="D23" i="12"/>
  <c r="F23" i="12" s="1"/>
  <c r="I22" i="12"/>
  <c r="F22" i="12"/>
  <c r="I21" i="12"/>
  <c r="I20" i="12"/>
  <c r="F20" i="12"/>
  <c r="I19" i="12"/>
  <c r="I18" i="12"/>
  <c r="F18" i="12"/>
  <c r="I17" i="12"/>
  <c r="F17" i="12"/>
  <c r="I16" i="12"/>
  <c r="F16" i="12"/>
  <c r="I15" i="12"/>
  <c r="F15" i="12"/>
  <c r="I14" i="12"/>
  <c r="F14" i="12"/>
  <c r="I13" i="12"/>
  <c r="I51" i="13"/>
  <c r="F51" i="13"/>
  <c r="I50" i="13"/>
  <c r="F50" i="13"/>
  <c r="I49" i="13"/>
  <c r="I46" i="13"/>
  <c r="I45" i="13"/>
  <c r="F44" i="13"/>
  <c r="I43" i="13"/>
  <c r="F43" i="13"/>
  <c r="I42" i="13"/>
  <c r="F42" i="13"/>
  <c r="I41" i="13"/>
  <c r="F41" i="13"/>
  <c r="I40" i="13"/>
  <c r="I39" i="13"/>
  <c r="F39" i="13"/>
  <c r="I38" i="13"/>
  <c r="F38" i="13"/>
  <c r="F37" i="13"/>
  <c r="F34" i="13"/>
  <c r="I33" i="13"/>
  <c r="F33" i="13"/>
  <c r="I32" i="13"/>
  <c r="F32" i="13"/>
  <c r="I31" i="13"/>
  <c r="F31" i="13"/>
  <c r="I30" i="13"/>
  <c r="F30" i="13"/>
  <c r="I29" i="13"/>
  <c r="F29" i="13"/>
  <c r="I28" i="13"/>
  <c r="F28" i="13"/>
  <c r="I27" i="13"/>
  <c r="I26" i="13"/>
  <c r="F26" i="13"/>
  <c r="I25" i="13"/>
  <c r="G23" i="13"/>
  <c r="G35" i="13" s="1"/>
  <c r="G47" i="13" s="1"/>
  <c r="G52" i="13" s="1"/>
  <c r="E23" i="13"/>
  <c r="E35" i="13" s="1"/>
  <c r="E47" i="13" s="1"/>
  <c r="E52" i="13" s="1"/>
  <c r="D23" i="13"/>
  <c r="F23" i="13" s="1"/>
  <c r="I22" i="13"/>
  <c r="F22" i="13"/>
  <c r="I21" i="13"/>
  <c r="F21" i="13"/>
  <c r="I20" i="13"/>
  <c r="I19" i="13"/>
  <c r="F19" i="13"/>
  <c r="I18" i="13"/>
  <c r="F18" i="13"/>
  <c r="I17" i="13"/>
  <c r="F17" i="13"/>
  <c r="I16" i="13"/>
  <c r="F16" i="13"/>
  <c r="I15" i="13"/>
  <c r="F15" i="13"/>
  <c r="I14" i="13"/>
  <c r="I13" i="13"/>
  <c r="I53" i="14"/>
  <c r="F53" i="14"/>
  <c r="F52" i="14"/>
  <c r="I50" i="14"/>
  <c r="F50" i="14"/>
  <c r="I45" i="14"/>
  <c r="F45" i="14"/>
  <c r="I44" i="14"/>
  <c r="F44" i="14"/>
  <c r="I40" i="14"/>
  <c r="F40" i="14"/>
  <c r="F39" i="14"/>
  <c r="F34" i="14"/>
  <c r="I37" i="14"/>
  <c r="F37" i="14"/>
  <c r="I33" i="14"/>
  <c r="F33" i="14"/>
  <c r="I43" i="14"/>
  <c r="F43" i="14"/>
  <c r="I31" i="14"/>
  <c r="F31" i="14"/>
  <c r="I46" i="14"/>
  <c r="F46" i="14"/>
  <c r="I38" i="14"/>
  <c r="F38" i="14"/>
  <c r="I30" i="14"/>
  <c r="F30" i="14"/>
  <c r="I29" i="14"/>
  <c r="F29" i="14"/>
  <c r="I28" i="14"/>
  <c r="F28" i="14"/>
  <c r="I27" i="14"/>
  <c r="F27" i="14"/>
  <c r="I25" i="14"/>
  <c r="F25" i="14"/>
  <c r="I22" i="14"/>
  <c r="F22" i="14"/>
  <c r="I21" i="14"/>
  <c r="F21" i="14"/>
  <c r="F17" i="14"/>
  <c r="I18" i="14"/>
  <c r="F18" i="14"/>
  <c r="I15" i="14"/>
  <c r="F15" i="14"/>
  <c r="I14" i="14"/>
  <c r="F14" i="14"/>
  <c r="D35" i="13" l="1"/>
  <c r="D47" i="13" s="1"/>
  <c r="F47" i="13" s="1"/>
  <c r="F23" i="8"/>
  <c r="D33" i="2"/>
  <c r="E35" i="7"/>
  <c r="E47" i="7" s="1"/>
  <c r="E59" i="7" s="1"/>
  <c r="E63" i="7" s="1"/>
  <c r="F23" i="6"/>
  <c r="D52" i="13"/>
  <c r="F52" i="13" s="1"/>
  <c r="F35" i="9"/>
  <c r="D47" i="9"/>
  <c r="D47" i="5"/>
  <c r="F35" i="5"/>
  <c r="D43" i="11"/>
  <c r="F43" i="11" s="1"/>
  <c r="F35" i="11"/>
  <c r="D47" i="7"/>
  <c r="D47" i="10"/>
  <c r="F35" i="10"/>
  <c r="F35" i="3"/>
  <c r="D40" i="3"/>
  <c r="F40" i="3" s="1"/>
  <c r="F33" i="2"/>
  <c r="F23" i="10"/>
  <c r="F23" i="9"/>
  <c r="D35" i="6"/>
  <c r="F23" i="5"/>
  <c r="F23" i="3"/>
  <c r="F35" i="13"/>
  <c r="D35" i="12"/>
  <c r="F47" i="14"/>
  <c r="F23" i="11"/>
  <c r="F23" i="7"/>
  <c r="E46" i="15"/>
  <c r="F46" i="15" s="1"/>
  <c r="G46" i="15"/>
  <c r="E47" i="20"/>
  <c r="F47" i="20" s="1"/>
  <c r="G47" i="20"/>
  <c r="D43" i="29"/>
  <c r="E43" i="29"/>
  <c r="F43" i="29" s="1"/>
  <c r="G43" i="29"/>
  <c r="F35" i="7" l="1"/>
  <c r="D50" i="5"/>
  <c r="F50" i="5" s="1"/>
  <c r="F47" i="5"/>
  <c r="D52" i="9"/>
  <c r="F52" i="9" s="1"/>
  <c r="F47" i="9"/>
  <c r="F47" i="10"/>
  <c r="D51" i="10"/>
  <c r="F51" i="10" s="1"/>
  <c r="D47" i="12"/>
  <c r="F35" i="12"/>
  <c r="D47" i="6"/>
  <c r="F35" i="6"/>
  <c r="F47" i="7"/>
  <c r="D59" i="7"/>
  <c r="D57" i="34"/>
  <c r="F57" i="34" s="1"/>
  <c r="F47" i="6" l="1"/>
  <c r="D53" i="6"/>
  <c r="F53" i="6" s="1"/>
  <c r="D63" i="7"/>
  <c r="F63" i="7" s="1"/>
  <c r="F59" i="7"/>
  <c r="D51" i="12"/>
  <c r="F51" i="12" s="1"/>
  <c r="F47" i="12"/>
  <c r="F47" i="34"/>
  <c r="G47" i="34"/>
  <c r="G57" i="34" s="1"/>
  <c r="F23" i="36" l="1"/>
  <c r="F35" i="36"/>
  <c r="F51" i="36"/>
  <c r="F47" i="36"/>
  <c r="G51" i="36"/>
  <c r="F54" i="37" l="1"/>
  <c r="G54" i="37"/>
  <c r="F47" i="38"/>
  <c r="F51" i="38"/>
  <c r="D51" i="38"/>
  <c r="G51" i="38"/>
  <c r="F35" i="40" l="1"/>
  <c r="D51" i="40"/>
  <c r="F51" i="40" s="1"/>
  <c r="F47" i="40"/>
  <c r="G51" i="40"/>
  <c r="D51" i="41"/>
  <c r="F51" i="41" s="1"/>
  <c r="F47" i="41"/>
  <c r="F59" i="43" l="1"/>
  <c r="F47" i="43"/>
  <c r="F62" i="43" l="1"/>
  <c r="F35" i="53" l="1"/>
  <c r="F58" i="53"/>
  <c r="F47" i="53"/>
  <c r="G58" i="53"/>
  <c r="D51" i="59"/>
  <c r="F51" i="59" s="1"/>
  <c r="F35" i="59"/>
  <c r="F47" i="59" l="1"/>
  <c r="G51" i="59"/>
  <c r="G47" i="59"/>
  <c r="F35" i="65"/>
  <c r="F39" i="65"/>
  <c r="G39" i="65"/>
  <c r="F43" i="72"/>
  <c r="G43" i="72"/>
  <c r="F35" i="80"/>
  <c r="F43" i="80"/>
  <c r="D43" i="80"/>
  <c r="G43" i="80"/>
  <c r="F35" i="83" l="1"/>
  <c r="F47" i="83" l="1"/>
  <c r="F35" i="85"/>
  <c r="F47" i="85"/>
  <c r="F35" i="86" l="1"/>
  <c r="F47" i="86"/>
  <c r="F51" i="86"/>
  <c r="F23" i="88"/>
  <c r="F35" i="90"/>
  <c r="F53" i="90"/>
  <c r="D53" i="90"/>
  <c r="F47" i="90"/>
  <c r="G53" i="90"/>
  <c r="F23" i="93" l="1"/>
  <c r="F35" i="93"/>
  <c r="F23" i="94"/>
  <c r="F35" i="94"/>
  <c r="F35" i="95"/>
  <c r="F35" i="96"/>
  <c r="F23" i="97"/>
  <c r="F35" i="97"/>
  <c r="F53" i="97"/>
  <c r="F47" i="97"/>
  <c r="F23" i="98" l="1"/>
  <c r="F35" i="98"/>
  <c r="D59" i="99"/>
  <c r="F59" i="99" s="1"/>
  <c r="F47" i="99"/>
  <c r="G59" i="99"/>
  <c r="D64" i="98"/>
  <c r="F64" i="98" s="1"/>
  <c r="F47" i="98"/>
  <c r="F59" i="98" l="1"/>
  <c r="F23" i="100"/>
  <c r="F35" i="100"/>
  <c r="F47" i="100"/>
  <c r="F73" i="100"/>
  <c r="F59" i="100"/>
  <c r="F35" i="101"/>
  <c r="F47" i="101"/>
  <c r="F59" i="101"/>
  <c r="F74" i="104"/>
  <c r="F44" i="4"/>
  <c r="D44" i="4"/>
  <c r="G35" i="4"/>
  <c r="G44" i="4"/>
  <c r="F52" i="8"/>
  <c r="D52" i="8"/>
  <c r="E52" i="8"/>
  <c r="E47" i="8"/>
  <c r="E35" i="8"/>
  <c r="G44" i="67"/>
  <c r="G35" i="67"/>
  <c r="G64" i="98"/>
  <c r="G59" i="98"/>
  <c r="D47" i="8"/>
  <c r="F47" i="8"/>
  <c r="F35" i="52"/>
  <c r="D35" i="52"/>
  <c r="D42" i="52"/>
  <c r="F42" i="52"/>
  <c r="G51" i="86"/>
  <c r="G35" i="86"/>
  <c r="G47" i="86"/>
  <c r="F44" i="67"/>
  <c r="D44" i="67"/>
  <c r="G42" i="52"/>
  <c r="G35" i="52"/>
  <c r="D35" i="8"/>
  <c r="F35" i="8"/>
  <c r="G35" i="8"/>
  <c r="G47" i="8"/>
  <c r="G52" i="8"/>
  <c r="D35" i="4"/>
  <c r="F35" i="4"/>
  <c r="E35" i="4"/>
  <c r="E44" i="4"/>
  <c r="D35" i="67"/>
  <c r="F35" i="67"/>
</calcChain>
</file>

<file path=xl/sharedStrings.xml><?xml version="1.0" encoding="utf-8"?>
<sst xmlns="http://schemas.openxmlformats.org/spreadsheetml/2006/main" count="15908" uniqueCount="1070">
  <si>
    <t>June 10 - 16 Lithuanian top</t>
  </si>
  <si>
    <t>Birželio 3 - 9 d. Lietuvos kino teatruose rodytų filmų topas</t>
  </si>
  <si>
    <t>Movie</t>
  </si>
  <si>
    <t>Change</t>
  </si>
  <si>
    <t>Show count</t>
  </si>
  <si>
    <t>Average ADM</t>
  </si>
  <si>
    <t>DCO count</t>
  </si>
  <si>
    <t>Week on screens</t>
  </si>
  <si>
    <t>TOTAL GBO (Eur)</t>
  </si>
  <si>
    <t>TOTAL ADM</t>
  </si>
  <si>
    <t>Release   Date</t>
  </si>
  <si>
    <t>Distributor</t>
  </si>
  <si>
    <t>June 10 - 16</t>
  </si>
  <si>
    <t>June 3 - 9</t>
  </si>
  <si>
    <t>GBO</t>
  </si>
  <si>
    <t>(Eur)</t>
  </si>
  <si>
    <t>ADM</t>
  </si>
  <si>
    <t>Filmas</t>
  </si>
  <si>
    <t>Pakitimas</t>
  </si>
  <si>
    <t>Seansų</t>
  </si>
  <si>
    <t>Žiūrovų lankomumo vidurkis</t>
  </si>
  <si>
    <t>Kopijų</t>
  </si>
  <si>
    <t>Rodymo</t>
  </si>
  <si>
    <t>Bendros</t>
  </si>
  <si>
    <t>Bendras</t>
  </si>
  <si>
    <t>Premjeros</t>
  </si>
  <si>
    <t xml:space="preserve">Platintojas </t>
  </si>
  <si>
    <t>Birželio 10 - 16 d.</t>
  </si>
  <si>
    <t>Birželio 3 - 9 d.</t>
  </si>
  <si>
    <t>sk.</t>
  </si>
  <si>
    <t>savaitė</t>
  </si>
  <si>
    <t>pajamos</t>
  </si>
  <si>
    <t>žiūrovų</t>
  </si>
  <si>
    <t>data</t>
  </si>
  <si>
    <t>N</t>
  </si>
  <si>
    <t>Jūros periodo pasaulis. Viešpatavimas (Jurassic World: Dominion)</t>
  </si>
  <si>
    <t>-</t>
  </si>
  <si>
    <t>Dukine Film Distribution / Universal Pictures</t>
  </si>
  <si>
    <t>Asas Maverikas (Top Gun Maverick)</t>
  </si>
  <si>
    <t>Dukine Film Distribution / Paramount Pictures</t>
  </si>
  <si>
    <t>Marmadukas (Marmaduke)</t>
  </si>
  <si>
    <t>ACME Film</t>
  </si>
  <si>
    <t>Daktaras Streindžas beprotybės multivisatoje (Doctor Strange in the Multiverse of Madness)</t>
  </si>
  <si>
    <t>Theatrical Film Distribution / WDSMPI</t>
  </si>
  <si>
    <t>Ežiukas Sonic 2 (Sonic The Hedgehog 2)</t>
  </si>
  <si>
    <t>Blogiukai (Bad Guys)</t>
  </si>
  <si>
    <t>Kambarys 203 (Room 203)</t>
  </si>
  <si>
    <t>Garsų pasaulio įrašai</t>
  </si>
  <si>
    <t>Raudonoji panda (Turning Red)</t>
  </si>
  <si>
    <t>Koatis - džiunglių drąsuolis (Koati)</t>
  </si>
  <si>
    <t>VLG film</t>
  </si>
  <si>
    <t>Drugelio Širdis</t>
  </si>
  <si>
    <t>Total (10)</t>
  </si>
  <si>
    <t>Eskortės (Girls To Buy)</t>
  </si>
  <si>
    <t>Prarastas miestas (The Lost City)</t>
  </si>
  <si>
    <t>Fantastiniai gyvūnai. Dumbldoro paslaptys (Fantastic Beasts: The Secrets of Dumbledore)</t>
  </si>
  <si>
    <t>ACME Film / WB</t>
  </si>
  <si>
    <t>Bitė Maja. Auksinis kiaušinis (Maya the Bee 3: The Golden Orb)</t>
  </si>
  <si>
    <t>P</t>
  </si>
  <si>
    <t>Šviesmetis (Lightyear)</t>
  </si>
  <si>
    <t>Preview</t>
  </si>
  <si>
    <t>Viskas iškart ir visur (Everything Everywhere All at Once)</t>
  </si>
  <si>
    <t>Dičkis šuo Klifordas (Clifford The Big Red Dog)</t>
  </si>
  <si>
    <t>Į Mėnulį (Moonbound)</t>
  </si>
  <si>
    <t>Vikingas (The Northman)</t>
  </si>
  <si>
    <t>Liepsnojanti širdis (Fireheart)</t>
  </si>
  <si>
    <t>Total (20)</t>
  </si>
  <si>
    <t>Operacija "Mincemeat" (Operation Mincemeat)</t>
  </si>
  <si>
    <t>Fantazijos tik suaugusiems (Fantasies)</t>
  </si>
  <si>
    <t>Ups! Nuotykiai tęsiasi (Ooops! The adventure continues)</t>
  </si>
  <si>
    <t>Dainuok 2 (Sing 2)</t>
  </si>
  <si>
    <t>Dauntono Abatija 2: nauja era (Downton Abbey: A New Era)</t>
  </si>
  <si>
    <t>Mančesteris prie jūros (Manchester by the Sea)</t>
  </si>
  <si>
    <t>Tyli naktis (Silent night)</t>
  </si>
  <si>
    <t>Saldymedžio pica (Licorice Pizza)</t>
  </si>
  <si>
    <t>Total (28)</t>
  </si>
  <si>
    <t>June 3 - 9 Lithuanian top</t>
  </si>
  <si>
    <t>May 27 - June 2</t>
  </si>
  <si>
    <t>Gegužės 27 - birželio 2 d.</t>
  </si>
  <si>
    <t>Knygynas Paryžiuje (A Bookshop in Paris)</t>
  </si>
  <si>
    <t>Best Film</t>
  </si>
  <si>
    <t>Muminuko nuotykiai (The Exploits of Moominpappa)</t>
  </si>
  <si>
    <t>Estinfilm</t>
  </si>
  <si>
    <t>Mano vilkas (Mystere)</t>
  </si>
  <si>
    <t>Theatrical Film Distribution</t>
  </si>
  <si>
    <t>Pilė (Les aventures de pil (Pil's Adventures))</t>
  </si>
  <si>
    <t>Padūkėlė Turu (Turu the Wacky Hen)</t>
  </si>
  <si>
    <t>Svajoklis Budis 2 (Rock Dog 2)</t>
  </si>
  <si>
    <t>Tarp dviejų pasaulių (Between Two Words)</t>
  </si>
  <si>
    <t>Nepakeliamas milžiniško talento svoris (Unbearable Weight of  Massive Talent)</t>
  </si>
  <si>
    <t>Total (30)</t>
  </si>
  <si>
    <t>Menki juokai (Ingenting Å Le Av)</t>
  </si>
  <si>
    <t>Ahil</t>
  </si>
  <si>
    <t>Prancūzijos kronikos iš Liberčio. Kanzaso vakaro saulės (The French Dispatch of the Liberty. Kansas Evening Sun)</t>
  </si>
  <si>
    <t>Total (32)</t>
  </si>
  <si>
    <t>May 27 - June 2 Lithuanian top</t>
  </si>
  <si>
    <t>Gegužės 27 - birželio 2 d. Lietuvos kino teatruose rodytų filmų topas</t>
  </si>
  <si>
    <t>May 20 - 26</t>
  </si>
  <si>
    <t>Gegužės 20 - 26 d.</t>
  </si>
  <si>
    <t>Kur dingo Ana Frank? (Where Is Anne Frank)</t>
  </si>
  <si>
    <t>Kosminis šuo ir turbo katinas (Star Dog and Turbo Cat)</t>
  </si>
  <si>
    <t>Travolta</t>
  </si>
  <si>
    <t>Aš esu Zlatanas (Jag är Zlatan)</t>
  </si>
  <si>
    <t>Išgyvenęs (The Survivor)</t>
  </si>
  <si>
    <t>Post Mortem</t>
  </si>
  <si>
    <t>May 20 - 26 Lithuanian top</t>
  </si>
  <si>
    <t>Gegužės 20 - 26 d. Lietuvos kino teatruose rodytų filmų topas</t>
  </si>
  <si>
    <t>May 13 - 19</t>
  </si>
  <si>
    <t>Gegužės 13 - 19 d.</t>
  </si>
  <si>
    <t>Ypatingieji (The Specials)</t>
  </si>
  <si>
    <t>Bunkerio žaidimas (The Bunker game)</t>
  </si>
  <si>
    <t>Vaiduoklių žemė (Incident In A Ghost Land)</t>
  </si>
  <si>
    <t>Baltas varnas (White Raven)</t>
  </si>
  <si>
    <t>Total (31)</t>
  </si>
  <si>
    <t>May 13 - 19 Lithuanian top</t>
  </si>
  <si>
    <t>Gegužės 13 - 19 d. Lietuvos kino teatruose rodytų filmų topas</t>
  </si>
  <si>
    <t>May 6 - 12</t>
  </si>
  <si>
    <t>Gegužės 6 - 12 d.</t>
  </si>
  <si>
    <t xml:space="preserve">weekend results </t>
  </si>
  <si>
    <t>Kernagis</t>
  </si>
  <si>
    <t>Kino pasaka</t>
  </si>
  <si>
    <t>Bėgikė</t>
  </si>
  <si>
    <t>M-Films</t>
  </si>
  <si>
    <t>Mano nuostabioji Vanda (Wanda. mein Wunder)</t>
  </si>
  <si>
    <t>Total (26)</t>
  </si>
  <si>
    <t>May 6 - 12 Lithuanian top</t>
  </si>
  <si>
    <t>Gegužės 6 - 12 d. Lietuvos kino teatruose rodytų filmų topas</t>
  </si>
  <si>
    <t>April 29 - May 5</t>
  </si>
  <si>
    <t>Balandžio 29 - gegužės 5</t>
  </si>
  <si>
    <t>Piligrimai</t>
  </si>
  <si>
    <t>KINO PAVASARIS Distribution</t>
  </si>
  <si>
    <t>Mano mažasis karalius (King)</t>
  </si>
  <si>
    <t>Total (24)</t>
  </si>
  <si>
    <t>April 29 - May 5 Lithuanian top</t>
  </si>
  <si>
    <t>Balandžio 29 - gegužės 5 d. Lietuvos kino teatruose rodytų filmų topas</t>
  </si>
  <si>
    <t>April 22 - 28</t>
  </si>
  <si>
    <t>Balandžio 22 - 28</t>
  </si>
  <si>
    <t>Betmenas (The Batman)</t>
  </si>
  <si>
    <t>Charlotte apie Jane</t>
  </si>
  <si>
    <t>A-One Films</t>
  </si>
  <si>
    <t>weekend results</t>
  </si>
  <si>
    <t>Neatrastas (Uncharted)</t>
  </si>
  <si>
    <t>ACME Film / SONY</t>
  </si>
  <si>
    <t>Laukiniai vyrai (Wild men)</t>
  </si>
  <si>
    <t>Viškis Piškis ir tamsos žiurkėnas (Chickenhare and The Hamster of Darkness)</t>
  </si>
  <si>
    <t>Spencer</t>
  </si>
  <si>
    <t>Morbijus (Morbius)</t>
  </si>
  <si>
    <t>Tarp pilkų debesų</t>
  </si>
  <si>
    <t>Drąsiau drąsiau (C'mon C'mon)</t>
  </si>
  <si>
    <t>Drive My Car</t>
  </si>
  <si>
    <t>April 22 -28 Lithuanian top</t>
  </si>
  <si>
    <t>Balandžio 22 - 28 d. Lietuvos kino teatruose rodytų filmų topas</t>
  </si>
  <si>
    <t>April 15 - 21</t>
  </si>
  <si>
    <t>Balandžio 15 - 21</t>
  </si>
  <si>
    <t>Greitoji pagalba (Ambulance)</t>
  </si>
  <si>
    <t>Šuo (Dog)</t>
  </si>
  <si>
    <t>Paryžius. 13-as rajonas (Les Olympiades. Paris 13e)</t>
  </si>
  <si>
    <t>Trys</t>
  </si>
  <si>
    <t>Mirtis ant Nilo (Death On The Nile)</t>
  </si>
  <si>
    <t>Atsitiktinis jaunikis (Marry Me)</t>
  </si>
  <si>
    <t>Mr. Landsbergis. Sugriauti blogio imperiją</t>
  </si>
  <si>
    <t>Gucci mados namai (House of Gucci)</t>
  </si>
  <si>
    <t>Eifelis (Eiffel)</t>
  </si>
  <si>
    <t>Jackass amžinai (Jackass Forever)</t>
  </si>
  <si>
    <t>Šešėlių žaidimas (Blacklight)</t>
  </si>
  <si>
    <t>Gyvenimo kaina</t>
  </si>
  <si>
    <t>Total (39)</t>
  </si>
  <si>
    <t>April 15 -21 Lithuanian top</t>
  </si>
  <si>
    <t>Balandžio 15 - 21 d. Lietuvos kino teatruose rodytų filmų topas</t>
  </si>
  <si>
    <t>April 8 - 14</t>
  </si>
  <si>
    <t>Balandžio 8 - 14</t>
  </si>
  <si>
    <t>Enkanto (Encanto)</t>
  </si>
  <si>
    <t>Lobis</t>
  </si>
  <si>
    <t>Samdomas karys (Contractor)</t>
  </si>
  <si>
    <t>Total (25)</t>
  </si>
  <si>
    <t>April 8 -14 Lithuanian top</t>
  </si>
  <si>
    <t>Balandžio 8 - 14 d. Lietuvos kino teatruose rodytų filmų topas</t>
  </si>
  <si>
    <t>April 1 - 7</t>
  </si>
  <si>
    <t>Balandžio 1 - 7</t>
  </si>
  <si>
    <t>Fantastiniai gyvūnai ir kur juos rasti (Fantastic Beasts: And Where To Find Them)</t>
  </si>
  <si>
    <t>Fantastiniai gyvūnai. Grindelvaldo piktadarystės (Fantastic Beasts: Crimes of Grindelwald)</t>
  </si>
  <si>
    <t>Mėlyna kaip apelsinas žemė</t>
  </si>
  <si>
    <t>Moonmakers</t>
  </si>
  <si>
    <t>Vyras už pinigus</t>
  </si>
  <si>
    <t>Dublis LT</t>
  </si>
  <si>
    <t>Kaip „Titanikas“ mane išgelbėjo (How the Titanic Became My Lifeboat)</t>
  </si>
  <si>
    <t>Apgaulė (Tromperie)</t>
  </si>
  <si>
    <t>Šuolis</t>
  </si>
  <si>
    <t>April 1 -7 Lithuanian top</t>
  </si>
  <si>
    <t>Balandžio 1 - 7 d. Lietuvos kino teatruose rodytų filmų topas</t>
  </si>
  <si>
    <t>March 25 - 31</t>
  </si>
  <si>
    <t>Kovo 25 - 31</t>
  </si>
  <si>
    <t>Williams metodas (King Richard)</t>
  </si>
  <si>
    <t>Kopa (Dune)</t>
  </si>
  <si>
    <t>Anapus laiko ir šviesos</t>
  </si>
  <si>
    <t>Broom Films</t>
  </si>
  <si>
    <t>March 25 -31 Lithuanian top</t>
  </si>
  <si>
    <t>Kovo 25 - 31 d. Lietuvos kino teatruose rodytų filmų topas</t>
  </si>
  <si>
    <t>March 18 - 24</t>
  </si>
  <si>
    <t>Kovo 18 - 24</t>
  </si>
  <si>
    <t>Monstrų šeimynėlė 2 (Happy Family 2)</t>
  </si>
  <si>
    <t>March 18 -24 Lithuanian top</t>
  </si>
  <si>
    <t>Kovo 18 - 24 d. Lietuvos kino teatruose rodytų filmų topas</t>
  </si>
  <si>
    <t>March 11 - 17</t>
  </si>
  <si>
    <t>Kovo 11 - 17</t>
  </si>
  <si>
    <t>Moonfall: Mėnulio kritimas (Moonfall)</t>
  </si>
  <si>
    <t>Ruonių komanda (Seal Team)</t>
  </si>
  <si>
    <t>Košmarų skersgatvis (Nightmare Alley)</t>
  </si>
  <si>
    <t>Total (33)</t>
  </si>
  <si>
    <t>March 11 -17 Lithuanian top</t>
  </si>
  <si>
    <t>Kovo 11 - 17 d. Lietuvos kino teatruose rodytų filmų topas</t>
  </si>
  <si>
    <t>March 4 - 10</t>
  </si>
  <si>
    <t>Kovo 4 - 10 d.</t>
  </si>
  <si>
    <t>Žmogus-voras: nėra kelio atgal (Spider-Man: No Way Home)</t>
  </si>
  <si>
    <t>Meilė yra arti (Miłość jest Blisko)</t>
  </si>
  <si>
    <t>Kinostar Filmverleih</t>
  </si>
  <si>
    <t>Klajoklių žemė (Nomadland)</t>
  </si>
  <si>
    <t>Siuzana Andler (Suzanna Andler)</t>
  </si>
  <si>
    <t>Total (34)</t>
  </si>
  <si>
    <t>March 4 -10 Lithuanian top</t>
  </si>
  <si>
    <t>Kovo 4 - 10 d. Lietuvos kino teatruose rodytų filmų topas</t>
  </si>
  <si>
    <t>February 25 - March 3</t>
  </si>
  <si>
    <t>Vasario 25 - kovo 3 d.</t>
  </si>
  <si>
    <t>Trys šeimos (Tre piani)</t>
  </si>
  <si>
    <t>(Ne)Tobulas vyras (I'm Your Man)</t>
  </si>
  <si>
    <t>February 25 - March 3 Lithuanian top</t>
  </si>
  <si>
    <t>Vasario 25 - kovo 3 d. Lietuvos kino teatruose rodytų filmų topas</t>
  </si>
  <si>
    <t>February 18 - 24</t>
  </si>
  <si>
    <t>Vasario 18 - 24 d.</t>
  </si>
  <si>
    <t>Trys riešutėliai pelenei (Three Wishes for Cinderella)</t>
  </si>
  <si>
    <t>Užburta arka (Magic Arch)</t>
  </si>
  <si>
    <t>Ogliai (The Ogglies)</t>
  </si>
  <si>
    <t>Unlimited Media</t>
  </si>
  <si>
    <t>Nepaklusnusis (Neposlushnik)</t>
  </si>
  <si>
    <t>Klyksmas 5 (Scream 5)</t>
  </si>
  <si>
    <t>Auksas (Gold)</t>
  </si>
  <si>
    <t>Total (36)</t>
  </si>
  <si>
    <t>February 18 - 24 Lithuanian top</t>
  </si>
  <si>
    <t>Vasario 18 - 24 d. Lietuvos kino teatruose rodytų filmų topas</t>
  </si>
  <si>
    <t>February 11 - 17</t>
  </si>
  <si>
    <t>Vasario 11 - 17 d.</t>
  </si>
  <si>
    <t>February 11 - 17 Lithuanian top</t>
  </si>
  <si>
    <t>Vasario 11 - 17 d. Lietuvos kino teatruose rodytų filmų topas</t>
  </si>
  <si>
    <t>February 4 - 10</t>
  </si>
  <si>
    <t>Vasario 4 - 10 d.</t>
  </si>
  <si>
    <t>Esminis instinktas (1992) (Basic Instinct (1992))</t>
  </si>
  <si>
    <t>Meilė. seksas ir pandemija (Love. Sex and Pandemic)</t>
  </si>
  <si>
    <t>Mergina ir voras (Das Mädchen und die Spinne)</t>
  </si>
  <si>
    <t>King's Man. Pradžia (The King's Man)</t>
  </si>
  <si>
    <t>Meilė kaip bestseleris (Book of Love)</t>
  </si>
  <si>
    <t>Rusiški svingeriai (Свингеры)</t>
  </si>
  <si>
    <t>Misija "MEŠKUČIAI" (Teddy Boom)</t>
  </si>
  <si>
    <t>Didžioji laisvė (Great freedom)</t>
  </si>
  <si>
    <t>Meilužiai (Lovers)</t>
  </si>
  <si>
    <t>Paralelinės mamos (Parallel Mothers)</t>
  </si>
  <si>
    <t>Total (40)</t>
  </si>
  <si>
    <t>Pasaulio čempionas (Чемпион мира)</t>
  </si>
  <si>
    <t>Total (41)</t>
  </si>
  <si>
    <t>February 4 - 10 Lithuanian top</t>
  </si>
  <si>
    <t>Vasario 4 - 10 d. Lietuvos kino teatruose rodytų filmų topas</t>
  </si>
  <si>
    <t>January 28 - February 3</t>
  </si>
  <si>
    <t>Sausio 28 - vasario 3 d.</t>
  </si>
  <si>
    <t>Matrica. Prisikėlimas (Matrix Resurrecations)</t>
  </si>
  <si>
    <t>Sen Loranas. Stilius - tai aš (Saint Lorant)</t>
  </si>
  <si>
    <t>Vestsaido istorija (West Side Story)</t>
  </si>
  <si>
    <t>Mirtis palauks (No Time To Die)</t>
  </si>
  <si>
    <t>January 28 - February 3 Lithuanian top</t>
  </si>
  <si>
    <t>Sausio 28 - vasario 3 d. Lietuvos kino teatruose rodytų filmų topas</t>
  </si>
  <si>
    <t>January 21 - 27</t>
  </si>
  <si>
    <t>Sausio 21 - 27 d.</t>
  </si>
  <si>
    <t>Titane (Titane)</t>
  </si>
  <si>
    <t>January 21 - 27 Lithuanian top</t>
  </si>
  <si>
    <t>Sausio 21 - 27 d. Lietuvos kino teatruose rodytų filmų topas</t>
  </si>
  <si>
    <t>January 14 - 20</t>
  </si>
  <si>
    <t>Sausio 14 - 20 d.</t>
  </si>
  <si>
    <t>Agentės 355 (The 355)</t>
  </si>
  <si>
    <t>AINBO (AINBO: Spirit of the Amazon)</t>
  </si>
  <si>
    <t>Alkio skonis (A Taste of Hunger)</t>
  </si>
  <si>
    <t>Sinefilija</t>
  </si>
  <si>
    <t>Aplink pasaulį per 80 dienų (Around The World in 80 days)</t>
  </si>
  <si>
    <t>Įsimylėjusi Figaro</t>
  </si>
  <si>
    <t>January 14 - 20 Lithuanian top</t>
  </si>
  <si>
    <t>Sausio 14 - 20 d. Lietuvos kino teatruose rodytų filmų topas</t>
  </si>
  <si>
    <t>January 7 - 13</t>
  </si>
  <si>
    <t>Sausio 7 - 13 d.</t>
  </si>
  <si>
    <t>Planeta Dvynė (Project 'Gemini')</t>
  </si>
  <si>
    <t>Top Film Baltic</t>
  </si>
  <si>
    <t>Margarita - Šiaurės karalienė (Margrete – Queen of the North)</t>
  </si>
  <si>
    <t>Eglutės 8 (Ёлки 8)</t>
  </si>
  <si>
    <t>Švelnūs kariai</t>
  </si>
  <si>
    <t>January 7 - 13 Lithuanian top</t>
  </si>
  <si>
    <t>Sausio 7 - 13 d. Lietuvos kino teatruose rodytų filmų topas</t>
  </si>
  <si>
    <t>December 31 - January 6</t>
  </si>
  <si>
    <t>Gruodžio 31 - sausio 6 d.</t>
  </si>
  <si>
    <t>Teisingumo riteriai (Retfærdighedens ryttere)</t>
  </si>
  <si>
    <t>Kalėdos Islandijoje (Bergmál)</t>
  </si>
  <si>
    <t>Greta Garbo</t>
  </si>
  <si>
    <t>Mano mielas monstras (My Sweet Monster)</t>
  </si>
  <si>
    <t>December 31 - January 6 Lithuanian top</t>
  </si>
  <si>
    <t>Gruodžio 31 - sausio 6 d. Lietuvos kino teatruose rodytų filmų topas</t>
  </si>
  <si>
    <t>December 24 - 30</t>
  </si>
  <si>
    <t>Gruodžio 24 - 30 d.</t>
  </si>
  <si>
    <t>Viešbutis „Grand Budapest“ (Grand Budapest Hotel. The)</t>
  </si>
  <si>
    <t>Theatrical Film Distribution  / 20th Century Fox</t>
  </si>
  <si>
    <t>Kalėdos džiunglėse (Christmas in the Jungle)</t>
  </si>
  <si>
    <t>Dar po vieną (Druk)</t>
  </si>
  <si>
    <t>Bohemijos rapsodija (Bohemian Rhapsody)</t>
  </si>
  <si>
    <t>Theatrical Film Distribution /
20th Century Fox</t>
  </si>
  <si>
    <t>Metai priešš karą (Gads pirms kara)</t>
  </si>
  <si>
    <t>Total (35)</t>
  </si>
  <si>
    <t>December 24 - 30 Lithuanian top</t>
  </si>
  <si>
    <t>Gruodžio 24 - 30 d. Lietuvos kino teatruose rodytų filmų topas</t>
  </si>
  <si>
    <t>December 17 - 23</t>
  </si>
  <si>
    <t>Gruodžio 17 - 23 d.</t>
  </si>
  <si>
    <t>Pilotas (Летчик)</t>
  </si>
  <si>
    <t>Nekenčiu tavęs! (Hating Game)</t>
  </si>
  <si>
    <t>Absoliutus Blogis: Nauja  formulė (Resident Evil: Welcome to Raccoon City)</t>
  </si>
  <si>
    <t>Šunyčiai patruliai. Filmas (Paw Patrol: The Movie)</t>
  </si>
  <si>
    <t>Vilkas ir liūtas (The Wolf and The Lion)</t>
  </si>
  <si>
    <t>Būsiu su tavim</t>
  </si>
  <si>
    <t>Nepatogus Kinas</t>
  </si>
  <si>
    <t>December 17 - 23 Lithuanian top</t>
  </si>
  <si>
    <t>Gruodžio 17 - 23 d. Lietuvos kino teatruose rodytų filmų topas</t>
  </si>
  <si>
    <t>December 10 - 16</t>
  </si>
  <si>
    <t>Gruodžio 10 - 16 d.</t>
  </si>
  <si>
    <t>Amelija iš Monmartro (2001) (Le Fabuleux destin d'Amélie Poulain (2001))</t>
  </si>
  <si>
    <t>Vaiduoklių medžiotojai: Iš anapus (Ghostbusters Afterlife)</t>
  </si>
  <si>
    <t>Didžiapėdžio vaikis 2 (Bigfoot Family)</t>
  </si>
  <si>
    <t>Sapnų kūrėjai (Dreambuilders)</t>
  </si>
  <si>
    <t>Eilė 19 (Ряд 19)</t>
  </si>
  <si>
    <t>Tomas ir Džeris (Tom and Jerry)</t>
  </si>
  <si>
    <t>Krudžiai 2. Naujasis amžius (The Croods: A New Age)</t>
  </si>
  <si>
    <t>Venomas 2 (Venom Let There Be Carnage)</t>
  </si>
  <si>
    <t>Spurguliai (Extinct)</t>
  </si>
  <si>
    <t>Troliai 2 (Trolls World Tour)</t>
  </si>
  <si>
    <t>Nepataisomas Ronas (Ron's Gone Wrong)</t>
  </si>
  <si>
    <t>Total (37)</t>
  </si>
  <si>
    <t>December 10 - 16 Lithuanian top</t>
  </si>
  <si>
    <t>Gruodžio 10 - 16 d. Lietuvos kino teatruose rodytų filmų topas</t>
  </si>
  <si>
    <t>December 3 - 9</t>
  </si>
  <si>
    <t>Gruodžio 3 - 9 d.</t>
  </si>
  <si>
    <t>Žmogus voras: nėra kelio atgal (Spiderman No Way Home)</t>
  </si>
  <si>
    <t>Amžinieji (Eternals)</t>
  </si>
  <si>
    <t>Bažirao Mastani (Bajirao Mastani)</t>
  </si>
  <si>
    <t>Eros Fz</t>
  </si>
  <si>
    <t>Adamsų šeimynėlė 2 (The Addams Family 2)</t>
  </si>
  <si>
    <t>Ežiukas Sonic (Sonic The Hedgehog)</t>
  </si>
  <si>
    <t>Feliksas ir Morgos Lobis (Felix and the Hidden Treasure)</t>
  </si>
  <si>
    <t>Total (38)</t>
  </si>
  <si>
    <t>December 3 - 9 Lithuanian top</t>
  </si>
  <si>
    <t>Gruodžio 3 - 9 d. Lietuvos kino teatruose rodytų filmų topas</t>
  </si>
  <si>
    <t xml:space="preserve"> November 26 - December 2</t>
  </si>
  <si>
    <t>Lapkričio 26 - gruodžio 2 d.</t>
  </si>
  <si>
    <t>Ponas kūdikis 2. Šeimos reikalai (The Boss Baby: Family Business)</t>
  </si>
  <si>
    <t>Benedeta (Benedetta)</t>
  </si>
  <si>
    <t>Kibirkščiuojantis Luiso Veino gyvenimas (The Eletrical Life of Louis Wain)</t>
  </si>
  <si>
    <t>Miestas prie upės (Pilsēta pie upes)</t>
  </si>
  <si>
    <t>Artbox</t>
  </si>
  <si>
    <t>November 26 - December 2 Lithuanian top</t>
  </si>
  <si>
    <t>Lapkričio 26 - gruodžio 2 d. Lietuvos kino teatruose rodytų filmų topas</t>
  </si>
  <si>
    <t xml:space="preserve"> November 19 - 25</t>
  </si>
  <si>
    <t>Lapkričio 19 - 25 d.</t>
  </si>
  <si>
    <t> 8 137</t>
  </si>
  <si>
    <t>Absoliutus Blogis: Nauja formulė (Resident Evil: Welcome to Raccoon City)</t>
  </si>
  <si>
    <t>P. Cardin. Mados legenda (House of Cardin)</t>
  </si>
  <si>
    <t>Total (29)</t>
  </si>
  <si>
    <t>November 19 - 25 Lithuanian top</t>
  </si>
  <si>
    <t>Lapkričio 19 - 25 d. Lietuvos kino teatruose rodytų filmų topas</t>
  </si>
  <si>
    <t xml:space="preserve"> November 12 - 18</t>
  </si>
  <si>
    <t>Lapkričio 12 - 18 d.</t>
  </si>
  <si>
    <t>Operacija "O2"</t>
  </si>
  <si>
    <t>Nepasotinamas alkis (Antlers)</t>
  </si>
  <si>
    <t>Pitbulis (Pitbull)</t>
  </si>
  <si>
    <t>Latė ir stebuklingas akmuo (Latte &amp; the Magic Waterstone)</t>
  </si>
  <si>
    <t>Vertėjai (Les traducteurs)</t>
  </si>
  <si>
    <t>November 12 - 18 Lithuanian top</t>
  </si>
  <si>
    <t>Lapkričio 12 - 18 d. Lietuvos kino teatruose rodytų filmų topas</t>
  </si>
  <si>
    <t xml:space="preserve"> November 5 - 11</t>
  </si>
  <si>
    <t>Lapkričio 5 - 11 d.</t>
  </si>
  <si>
    <t>Helovinas žudo (Halloween Kills)</t>
  </si>
  <si>
    <t>Paskutinė dvikova (The Last Duel)</t>
  </si>
  <si>
    <t>Total (27)</t>
  </si>
  <si>
    <t>November 5 - 11 Lithuanian top</t>
  </si>
  <si>
    <t>Lapkričio 5 - 11 d. Lietuvos kino teatruose rodytų filmų topas</t>
  </si>
  <si>
    <t>October 29 - November 4</t>
  </si>
  <si>
    <t>Spalio 29 - lapkričio 4 d.</t>
  </si>
  <si>
    <t>Žavusis žudikas Tedas Bandis (Extremely Wicked. Shockingly Evil. and Vile)</t>
  </si>
  <si>
    <t>Blumų šeimos istorija (Penguin Bloom)</t>
  </si>
  <si>
    <t>Tykantis šešėliuose (He's Out There)</t>
  </si>
  <si>
    <t>October 29 - November 4 Lithuanian top</t>
  </si>
  <si>
    <t>Spalio 29 - lapkričio 4 d. Lietuvos kino teatruose rodytų filmų topas</t>
  </si>
  <si>
    <t>October 22 - 28</t>
  </si>
  <si>
    <t>Spalio 22 - 28 d.</t>
  </si>
  <si>
    <t>Tylos zona 2 (A Quiet Place 2)</t>
  </si>
  <si>
    <t>Bitininkas (Candyman)</t>
  </si>
  <si>
    <t>Lukas (Luca)</t>
  </si>
  <si>
    <t>October 22 - 28 Lithuanian top</t>
  </si>
  <si>
    <t>Spalio 22 - 28 d. Lietuvos kino teatruose rodytų filmų topas</t>
  </si>
  <si>
    <t>October 15 - 21</t>
  </si>
  <si>
    <t>Spalio 15 - 21 d.</t>
  </si>
  <si>
    <t>Laisvasis Gajus (Free Guy)</t>
  </si>
  <si>
    <t>Naktinė žvejyba</t>
  </si>
  <si>
    <t>Stambus planas</t>
  </si>
  <si>
    <t>Izaokas</t>
  </si>
  <si>
    <t>Film Jam</t>
  </si>
  <si>
    <t>October 15 - 21 Lithuanian top</t>
  </si>
  <si>
    <t>Spalio 15 - 21 d. Lietuvos kino teatruose rodytų filmų topas</t>
  </si>
  <si>
    <t>October 8 - 14</t>
  </si>
  <si>
    <t>Spalio 8 - 14 d.</t>
  </si>
  <si>
    <t>Vilkolakiai tarp mūsų (Werewolves Within)</t>
  </si>
  <si>
    <t>Piktybinis (Malignant)</t>
  </si>
  <si>
    <t>After. Kai mes pasiklydom (After We Fell)</t>
  </si>
  <si>
    <t>Kortų skaičiuotojas</t>
  </si>
  <si>
    <t>Šang-Či ir dešimties žiedų legenda (Shang-Chi and the Legend of the Ten Rings)</t>
  </si>
  <si>
    <t>Rifkino festivalis (Rifkin‘s Festival)</t>
  </si>
  <si>
    <t>Kiaulė (Pig)</t>
  </si>
  <si>
    <t>October 8 - 14 Lithuanian top</t>
  </si>
  <si>
    <t>Spalio 8 - 14 d. Lietuvos kino teatruose rodytų filmų topas</t>
  </si>
  <si>
    <t>October 1 - 7</t>
  </si>
  <si>
    <t>Spalio 1 - 7 d.</t>
  </si>
  <si>
    <t>Pabėgimo kambarys 2: Išėjimo nėra (Escape Room 2)</t>
  </si>
  <si>
    <t>Patrakėlė Marta Džein (Calamity. a Childhood of Martha Jane Cannary)</t>
  </si>
  <si>
    <t>UPĖ Media</t>
  </si>
  <si>
    <t>October 1 - 7 Lithuanian top</t>
  </si>
  <si>
    <t>Spalio 1 - 7 d. Lietuvos kino teatruose rodytų filmų topas</t>
  </si>
  <si>
    <t>September 24 - 30</t>
  </si>
  <si>
    <t>Rugsėjo 24 - 30 d.</t>
  </si>
  <si>
    <t>83 956 </t>
  </si>
  <si>
    <t>Jokių liudininkų (Cop Shop)</t>
  </si>
  <si>
    <t>Geriausi mūsų metai (The Best Years)</t>
  </si>
  <si>
    <t>Žaliasis riteris (The Green Knight)</t>
  </si>
  <si>
    <t>September 24 - 30 Lithuanian top</t>
  </si>
  <si>
    <t>Rugsėjo 24 - 30 d. Lietuvos kino teatruose rodytų filmų topas</t>
  </si>
  <si>
    <t>September 17 - 23</t>
  </si>
  <si>
    <t>Rugsėjo 17 - 23 d.</t>
  </si>
  <si>
    <t>Ant erelio sparnų (Ride the Eagle)</t>
  </si>
  <si>
    <t>Kuponų karalienės (Queenpins)</t>
  </si>
  <si>
    <t>Kosminis krepšinis: Nauja era (Space Jam: A New Legacy)</t>
  </si>
  <si>
    <t>Dogtanjanas ir trys šunietininkai (Dogtanian and the Three Muskehounds)</t>
  </si>
  <si>
    <t>Kliedesiai (Delirium)</t>
  </si>
  <si>
    <t>Žoze. tigras ir žuvis (Josee. the Tiger and the Fish)</t>
  </si>
  <si>
    <t>September 17 - 23 Lithuanian top</t>
  </si>
  <si>
    <t>Rugsėjo 17 - 23 d. Lietuvos kino teatruose rodytų filmų topas</t>
  </si>
  <si>
    <t>September 10 - 16</t>
  </si>
  <si>
    <t>Rugsėjo 10 - 16 d.</t>
  </si>
  <si>
    <t>Ne bobų reikalai (Нефутбол)</t>
  </si>
  <si>
    <t>Paprasta aistra (Passion simple)</t>
  </si>
  <si>
    <t>Šmėklų žemės kaliniai (Prisoners of The Ghostland)</t>
  </si>
  <si>
    <t>Tėvas (The Father)</t>
  </si>
  <si>
    <t>Tuvė (Tove)</t>
  </si>
  <si>
    <t>September 10 - 16 Lithuanian top</t>
  </si>
  <si>
    <t>Rugsėjo 10 - 16 d. Lietuvos kino teatruose rodytų filmų topas</t>
  </si>
  <si>
    <t>September 3 - 9</t>
  </si>
  <si>
    <t>Rugsėjo 3 - 9 d.</t>
  </si>
  <si>
    <t>Seifas (Waydown (The Vault))</t>
  </si>
  <si>
    <t>Savižudžių būrys. Mobilizacija (Suicide Squad 2)</t>
  </si>
  <si>
    <t>Nepažabojama dvasia (Spirit Untamed)</t>
  </si>
  <si>
    <t>Nakties namai (The Night House)</t>
  </si>
  <si>
    <t>Perspektyvi mergina (Promising Young Woman)</t>
  </si>
  <si>
    <t>Nuostabi epocha (La Belle Epoque)</t>
  </si>
  <si>
    <t>Supernova</t>
  </si>
  <si>
    <t>Žudiko kodeksas (The Protege)</t>
  </si>
  <si>
    <t>September 3 - 9 Lithuanian top</t>
  </si>
  <si>
    <t>Rugsėjo 3 - 9 d. Lietuvos kino teatruose rodytų filmų topas</t>
  </si>
  <si>
    <t>August 27 - September 2</t>
  </si>
  <si>
    <t>Rugpjūčio 27 - rugsėjo 2 d.</t>
  </si>
  <si>
    <t>Rozos vestuvės (La boda de Rosa)</t>
  </si>
  <si>
    <t>Kaimynai (The People Upstairs)</t>
  </si>
  <si>
    <t>Džiunglių kruizas (Jungle Cruise)</t>
  </si>
  <si>
    <t>Nauja praeitis (Reminiscence)</t>
  </si>
  <si>
    <t>August 27 - September 2 Lithuanian top</t>
  </si>
  <si>
    <t>Rugpjūčio 27 - rugsėjo 2 d. Lietuvos kino teatruose rodytų filmų topas</t>
  </si>
  <si>
    <t>August 20 - 26</t>
  </si>
  <si>
    <t>Rugpjūčio 20 - 26 d.</t>
  </si>
  <si>
    <t>Mirties namai 2 (Don't Breathe 2)</t>
  </si>
  <si>
    <t>Viešbutis "Grand Budapest" (The Grand Budapest Hotel)</t>
  </si>
  <si>
    <t>Theatrical Film Distribution / 20th Century Fox</t>
  </si>
  <si>
    <t>Siela (Soul)</t>
  </si>
  <si>
    <t>Užsimaskavę šnipai (Spies In Disguise)</t>
  </si>
  <si>
    <t>Arkties komanda (Arctic Dogs)</t>
  </si>
  <si>
    <t>SKUBIS DU! (Scoob)</t>
  </si>
  <si>
    <t>Liūtas Karalius (The Lion King)</t>
  </si>
  <si>
    <t>August 20 - 26 Lithuanian top</t>
  </si>
  <si>
    <t>Rugpjūčio 20 - 26 d. Lietuvos kino teatruose rodytų filmų topas</t>
  </si>
  <si>
    <t>August 13 - 19</t>
  </si>
  <si>
    <t>Rugpjūčio 13 - 19 d.</t>
  </si>
  <si>
    <t>Greiti ir įsiutę 9 (Fast and Furious 9)</t>
  </si>
  <si>
    <t>Išvarymas 3: Velnias privertė mane tai padaryti (Conjuring 3)</t>
  </si>
  <si>
    <t>Senatvė (Old)</t>
  </si>
  <si>
    <t>Juodoji našlė (Black Widow)</t>
  </si>
  <si>
    <t>August 13 - 19 Lithuanian top</t>
  </si>
  <si>
    <t>Rugpjūčio 13 - 19 d. Lietuvos kino teatruose rodytų filmų topas</t>
  </si>
  <si>
    <t>August 6 - 12</t>
  </si>
  <si>
    <t>Rugpjūčio 6 - 12 d.</t>
  </si>
  <si>
    <t>Apsėstoji (Demonic)</t>
  </si>
  <si>
    <t>Lesė grįžta (Lassie)</t>
  </si>
  <si>
    <t>Pirmyn (Onward)</t>
  </si>
  <si>
    <t>Gauruoti šnipai (Spycies)</t>
  </si>
  <si>
    <t>August 6 - 12 Lithuanian top</t>
  </si>
  <si>
    <t>Rugpjūčio 6 - 12 d. Lietuvos kino teatruose rodytų filmų topas</t>
  </si>
  <si>
    <t>July 30 - August 5</t>
  </si>
  <si>
    <t>Liepos 30 - rugpjūčio 5 d.</t>
  </si>
  <si>
    <t>Kvepalai (Les parfums)</t>
  </si>
  <si>
    <t>Prabudimas (Awaken)</t>
  </si>
  <si>
    <t>July 30 - August 5 Lithuanian top</t>
  </si>
  <si>
    <t>Liepos 30 - rugpjūčio 5 d. Lietuvos kino teatruose rodytų filmų topas</t>
  </si>
  <si>
    <t>July 23 - 29</t>
  </si>
  <si>
    <t>Liepos 23 - 29 d.</t>
  </si>
  <si>
    <t>Karštakošė gražuolė (Jolt)</t>
  </si>
  <si>
    <t>Gyvatės akys: Eilinio Džo kilmė (Snake Eyes: G.I. Joe Origins)</t>
  </si>
  <si>
    <t>Vikingas Vikas (Vic the Viking and the Magic Sword)</t>
  </si>
  <si>
    <t>Kosminis Samsamas (SamSam)</t>
  </si>
  <si>
    <t>July 23 - 29 Lithuanian top</t>
  </si>
  <si>
    <t>Liepos 23 - 29 d. Lietuvos kino teatruose rodytų filmų topas</t>
  </si>
  <si>
    <t>July 16 - 22</t>
  </si>
  <si>
    <t>Liepos 16 - 22 d.</t>
  </si>
  <si>
    <t>Išvalymas amžiams (Forever Purge)</t>
  </si>
  <si>
    <t>Triušis Piteris 2: Pabėgimas (Peter Rabbit 2)</t>
  </si>
  <si>
    <t>Kruela (Cruella)</t>
  </si>
  <si>
    <t>Žudiko žmonos asmens sargybinis (The Hitman's Wife's Bodyguard)</t>
  </si>
  <si>
    <t>Rėja ir paskutinysis drakonas (Raya and the Last Dragon)</t>
  </si>
  <si>
    <t>Parako kokteilis (Gunpowder Milkshake)</t>
  </si>
  <si>
    <t>Ledo kelias (The Ice Road)</t>
  </si>
  <si>
    <t>Įtakingiausias Amerikos gangsteris (Lansky)</t>
  </si>
  <si>
    <t>July 16 - 22 Lithuanian top</t>
  </si>
  <si>
    <t>Liepos 16 - 22 d. Lietuvos kino teatruose rodytų filmų topas</t>
  </si>
  <si>
    <t>July 9 - 15</t>
  </si>
  <si>
    <t>Liepos 9 - 15 d.</t>
  </si>
  <si>
    <t>Džentelmeniškas apiplėšimas (The Misfits)</t>
  </si>
  <si>
    <t> 5 226</t>
  </si>
  <si>
    <t>July 9 - 15 Lithuanian top</t>
  </si>
  <si>
    <t>Liepos 9 - 15 d. Lietuvos kino teatruose rodytų filmų topas</t>
  </si>
  <si>
    <t>July 2 - 8</t>
  </si>
  <si>
    <t>Liepos 2 - 8 d.</t>
  </si>
  <si>
    <t>Persų kalbos pamokos (Persian Lessons)</t>
  </si>
  <si>
    <t>Ilga istorija trumpai (Long Story Short)</t>
  </si>
  <si>
    <t>Holivudo afera (Comeback Trail)</t>
  </si>
  <si>
    <t>July 2 - 8 Lithuanian top</t>
  </si>
  <si>
    <t>Liepos 2 - 8 d. Lietuvos kino teatruose rodytų filmų topas</t>
  </si>
  <si>
    <t>June 25 - July 1</t>
  </si>
  <si>
    <t>Birželio 25 - liepos 1 d.</t>
  </si>
  <si>
    <t>Triušis Piteris2: Pabėgimas (Peter Rabbit 2)</t>
  </si>
  <si>
    <t> 4 154</t>
  </si>
  <si>
    <t>Valdininko prakeiksmas (Проклятый чиновник)</t>
  </si>
  <si>
    <t>Šuniškas pokštas (Trouble)</t>
  </si>
  <si>
    <t>June 25 - July 1 Lithuanian top</t>
  </si>
  <si>
    <t>Birželio 25 - liepos 1 d. Lietuvos kino teatruose rodytų filmų topas</t>
  </si>
  <si>
    <t>June 18 - 24</t>
  </si>
  <si>
    <t>Birželio 18 - 24 d.</t>
  </si>
  <si>
    <t>Lemtingas posūkis: Mirties pamatas (Wrong Turn)</t>
  </si>
  <si>
    <t>Polis (Poly)</t>
  </si>
  <si>
    <t>Kurjeris (The Courier)</t>
  </si>
  <si>
    <t>Černobylis. Bedugnė (Чернобыль)</t>
  </si>
  <si>
    <t>Piktieji paukščiai 2 (Angry Birds 2)</t>
  </si>
  <si>
    <t>Šarlatanas (Charlatan)</t>
  </si>
  <si>
    <t>Žmonės. kuriuos pažįstam</t>
  </si>
  <si>
    <t>Just a Moment</t>
  </si>
  <si>
    <t>Nes jai labai rūpi (I Care a Lot)</t>
  </si>
  <si>
    <t>Playmobil Filmas (Playmobil)</t>
  </si>
  <si>
    <t>June 18 - 24 Lithuanian top</t>
  </si>
  <si>
    <t>Birželio 18 - 24 d. Lietuvos kino teatruose rodytų filmų topas</t>
  </si>
  <si>
    <t>June 11 - 17</t>
  </si>
  <si>
    <t>Birželio 11 - 17 d.</t>
  </si>
  <si>
    <t>Prieview</t>
  </si>
  <si>
    <t>Vyriškas įniršis (Wrath of Man (Cash Truck))</t>
  </si>
  <si>
    <t>Laisvo elgesio močiutė 3. Pradžia (Прабабушка легкого поведения. Начало)</t>
  </si>
  <si>
    <t>Godzila prieš Kongą (Godzilla vs Kong)</t>
  </si>
  <si>
    <t>Išgyventi virš horizonto (Horizon Line)</t>
  </si>
  <si>
    <t>Šuns tikslas 2 (Molly and Max (A Dog's Journey))</t>
  </si>
  <si>
    <t>Enfant Terrible</t>
  </si>
  <si>
    <t>Kino aljansas</t>
  </si>
  <si>
    <t>Neišskiriami (Charter)</t>
  </si>
  <si>
    <t>June 11 - 17 Lithuanian top</t>
  </si>
  <si>
    <t>Birželio 11 - 17 d. Lietuvos kino teatruose rodytų filmų topas</t>
  </si>
  <si>
    <t>June 4 - 10</t>
  </si>
  <si>
    <t>Birželio 4 - 10 d.</t>
  </si>
  <si>
    <t>Selekcininkė (Breeder)</t>
  </si>
  <si>
    <t>Boss level</t>
  </si>
  <si>
    <t>Tėvas</t>
  </si>
  <si>
    <t>June 4 - 10 Lithuanian top</t>
  </si>
  <si>
    <t>Birželio 4 - 10 d. Lietuvos kino teatruose rodytų filmų topas</t>
  </si>
  <si>
    <t>May 28 - June 3</t>
  </si>
  <si>
    <t>Gegužės 28 d. - birželio 3 d.</t>
  </si>
  <si>
    <t>Paskutinis didvyris: blogio ištakos (Последний богатырь: Корень зла)</t>
  </si>
  <si>
    <t>Blogos pasakos (Bad Tales)</t>
  </si>
  <si>
    <t>Spiralė (Spiral)</t>
  </si>
  <si>
    <t>Išvalyti atmintį (Effacer L'historique)</t>
  </si>
  <si>
    <t>Nešventa (Unholy)</t>
  </si>
  <si>
    <t>Meinstrymas (Mainstream)</t>
  </si>
  <si>
    <t>Prakaituok! (Sweat)</t>
  </si>
  <si>
    <t>Undinė (Undine)</t>
  </si>
  <si>
    <t>Vasara'85 (Été 85)</t>
  </si>
  <si>
    <t>Pakeleivių karta (Voyagers)</t>
  </si>
  <si>
    <t>Total (42)</t>
  </si>
  <si>
    <t>May 28 - June 3 Lithuanian top</t>
  </si>
  <si>
    <t>Gegužės 28 d. - birželio 3 d. Lietuvos kino teatruose rodytų filmų topas</t>
  </si>
  <si>
    <t>May 21 - 27</t>
  </si>
  <si>
    <t>Gegužės 21 - 27 d.</t>
  </si>
  <si>
    <t>Palma (Пальма)</t>
  </si>
  <si>
    <t>Trokštantys mano mirties (Those Who Wish me Dead)</t>
  </si>
  <si>
    <t>Ugnis (Огонь)</t>
  </si>
  <si>
    <t>May 21 - 27 Lithuanian top</t>
  </si>
  <si>
    <t>Gegužės 21 - 27 d. Lietuvos kino teatruose rodytų filmų topas</t>
  </si>
  <si>
    <t>May 14 - 20</t>
  </si>
  <si>
    <t>Gegužės 14 - 20 d.</t>
  </si>
  <si>
    <t>Chaoso planeta (Chaos Walking)</t>
  </si>
  <si>
    <t>Išvalyti atmintį</t>
  </si>
  <si>
    <t>Niekas (Nobody)</t>
  </si>
  <si>
    <t>May 14 - 20 Lithuanian top</t>
  </si>
  <si>
    <t>Gegužės 14 - 20 d. Lietuvos kino teatruose rodytų filmų topas</t>
  </si>
  <si>
    <t>May 7 - 13</t>
  </si>
  <si>
    <t>Gegužės 7 - 13 d.</t>
  </si>
  <si>
    <t>Mortal Kombat (Mortal Kombat)</t>
  </si>
  <si>
    <t>Kalakutas. vynas ir merginos (Dinner With Friends)</t>
  </si>
  <si>
    <t>May 7 - 13 Lithuanian top</t>
  </si>
  <si>
    <t>Gegužės 7 - 13 d. Lietuvos kino teatruose rodytų filmų topas</t>
  </si>
  <si>
    <t>April 30 - May 6</t>
  </si>
  <si>
    <t>Balandžio 30 - gegužės 6 d.</t>
  </si>
  <si>
    <t>Mainai su žudiku (Freaky)</t>
  </si>
  <si>
    <t>Nuostabioji moteris 1984 (Wonder Woman 1984)</t>
  </si>
  <si>
    <t>Helmut Newton: begėdiškas grožis (Helmut Newton: The Bad and the Beautiful)</t>
  </si>
  <si>
    <t>Dylere (La Dorrone)</t>
  </si>
  <si>
    <t>Total (23)</t>
  </si>
  <si>
    <t>April 30 - May 6 Lithuanian top</t>
  </si>
  <si>
    <t>Balandžio 30 - gegužės 6 d. Lietuvos kino teatruose rodytų filmų topas</t>
  </si>
  <si>
    <t>April 27 - 28</t>
  </si>
  <si>
    <t>Balandžio 27 - 28 d.</t>
  </si>
  <si>
    <t>Kolos praraja. Požemių balsai (Кольская сверхглубокая)</t>
  </si>
  <si>
    <t>Tobula žmona (La bonne épouse)</t>
  </si>
  <si>
    <t>Drakono raitelis (Dragon Rider)</t>
  </si>
  <si>
    <t>Total (18)</t>
  </si>
  <si>
    <t>April 27 - 28 Lithuanian top</t>
  </si>
  <si>
    <t>Balandžio 27 - 28 d. Lietuvos kino teatruose rodytų filmų topas</t>
  </si>
  <si>
    <t>April 23 - 29</t>
  </si>
  <si>
    <t>Balandžio 23 - 29 d.</t>
  </si>
  <si>
    <t>Total (12)</t>
  </si>
  <si>
    <t>Vyrai (Men)</t>
  </si>
  <si>
    <t>Klonas (Dual)</t>
  </si>
  <si>
    <t>Kartą kaime</t>
  </si>
  <si>
    <t>Munis</t>
  </si>
  <si>
    <t>43 014</t>
  </si>
  <si>
    <t>Elvis (Elvis)</t>
  </si>
  <si>
    <t>June 17 - 23</t>
  </si>
  <si>
    <t>Birželio 17 - 23 d.</t>
  </si>
  <si>
    <t>June 17 - 23 Lithuanian top</t>
  </si>
  <si>
    <t>Birželio 17 - 23 d. Lietuvos kino teatruose rodytų filmų topas</t>
  </si>
  <si>
    <t>Birželio 10 - 16 d. Lietuvos kino teatruose rodytų filmų topas</t>
  </si>
  <si>
    <t>June 24 - 30</t>
  </si>
  <si>
    <t>Birželio 24 - 30 d.</t>
  </si>
  <si>
    <t>June 24 - 30 Lithuanian top</t>
  </si>
  <si>
    <t>Birželio 24 - 30 d. Lietuvos kino teatruose rodytų filmų topas</t>
  </si>
  <si>
    <t>Juodas telefonas (The Black Phone)</t>
  </si>
  <si>
    <t>Pakalikai 2 (Minions: The Rise of Gru)</t>
  </si>
  <si>
    <t>Toras. Meilė ir griaustinis (Thor: Love and Thunder)</t>
  </si>
  <si>
    <t>Total (22)</t>
  </si>
  <si>
    <t>July 1 - 7</t>
  </si>
  <si>
    <t>Liepos 1 - 7 d.</t>
  </si>
  <si>
    <t>July 1 - 7 Lithuanian top</t>
  </si>
  <si>
    <t>Liepos 1 - 7 d. Lietuvos kino teatruose rodytų filmų topas</t>
  </si>
  <si>
    <t>Kaip patenkinti moterį (How To Please A Woman)</t>
  </si>
  <si>
    <t>July 8 - 14</t>
  </si>
  <si>
    <t>Liepos 8 - 14 d.</t>
  </si>
  <si>
    <t>July 8 - 14 Lithuanian top</t>
  </si>
  <si>
    <t>Liepos 8 - 14 d. Lietuvos kino teatruose rodytų filmų topas</t>
  </si>
  <si>
    <t>July 15 - 21</t>
  </si>
  <si>
    <t>Liepos 15 - 21 d.</t>
  </si>
  <si>
    <t>July 15 - 21 Lithuanian top</t>
  </si>
  <si>
    <t>Liepos 15 - 21 d. Lietuvos kino teatruose rodytų filmų topas</t>
  </si>
  <si>
    <t>Atostogos prancūziškai (Joyeuse Retraite! 2)</t>
  </si>
  <si>
    <t>Omerta 6/12</t>
  </si>
  <si>
    <t>July 22 - 28</t>
  </si>
  <si>
    <t>Liepos 22 - 28 d.</t>
  </si>
  <si>
    <t>July 22 - 28 Lithuanian top</t>
  </si>
  <si>
    <t>Liepos 22 - 28 d. Lietuvos kino teatruose rodytų filmų topas</t>
  </si>
  <si>
    <t>43 346 </t>
  </si>
  <si>
    <t> 6 496</t>
  </si>
  <si>
    <t>DC Superaugintinių lyga (DC League of Super-Pets)</t>
  </si>
  <si>
    <t>Išgyvena tik mylintys (Only Lovers Left Alive)</t>
  </si>
  <si>
    <t>July 29 - August 4</t>
  </si>
  <si>
    <t>Liepos 29 - rugpjūčio 4 d.</t>
  </si>
  <si>
    <t>July 29 - August 4 Lithuanian top</t>
  </si>
  <si>
    <t>Liepos 29 - rugpjūčio 4 d. Lietuvos kino teatruose rodytų filmų topas</t>
  </si>
  <si>
    <t>Našlaitė: Pirmoji auka (Orphan First Kill)</t>
  </si>
  <si>
    <t>Savas, svetimas, mylimas</t>
  </si>
  <si>
    <t>Singing fish</t>
  </si>
  <si>
    <t>Ratai, taurės ir La Manča (In The Bottle)</t>
  </si>
  <si>
    <t>Kulkų ekspresas (Bullet Train)</t>
  </si>
  <si>
    <t>p</t>
  </si>
  <si>
    <t>MB Laukite tęsinio</t>
  </si>
  <si>
    <t>BABAUŽIUKAI. Septynios fantastiškos istorijos</t>
  </si>
  <si>
    <t>August 5 - 11</t>
  </si>
  <si>
    <t>Rugpjūčio 5 - 11 d.</t>
  </si>
  <si>
    <t>August 5 - 11 Lithuanian top</t>
  </si>
  <si>
    <t>Rugpjūčio 5 - 11 d. Lietuvos kino teatruose rodytų filmų topas</t>
  </si>
  <si>
    <t>August 12 - 18</t>
  </si>
  <si>
    <t>Rugpjūčio 12 - 18 d.</t>
  </si>
  <si>
    <t>August 12 - 18 Lithuanian top</t>
  </si>
  <si>
    <t>Rugpjūčio 12 - 18 d. Lietuvos kino teatruose rodytų filmų topas</t>
  </si>
  <si>
    <t>Ne (Nope)</t>
  </si>
  <si>
    <t>Šiukšliai. Stebuklingos piramidės legenda (Trash)</t>
  </si>
  <si>
    <t>Superherojai (Supereroi)</t>
  </si>
  <si>
    <t>Ten, kur gieda vėžiai (Where the Crawdads Sing)</t>
  </si>
  <si>
    <t>Guliveris grįžta (Gulliver Returns)</t>
  </si>
  <si>
    <t>Svaiginantis aukštis (Fall)</t>
  </si>
  <si>
    <t>Tvano nebus</t>
  </si>
  <si>
    <t>Tremora</t>
  </si>
  <si>
    <t>Įvykis (L'événement)</t>
  </si>
  <si>
    <t>Kraujo kvietimas (Invitation)</t>
  </si>
  <si>
    <t>Žvėris (Beast)</t>
  </si>
  <si>
    <t>August 19 - 25</t>
  </si>
  <si>
    <t>Rugpjūčio 19 - 25 d.</t>
  </si>
  <si>
    <t>August 19 - 25 Lithuanian top</t>
  </si>
  <si>
    <t>Rugpjūčio 19 - 25 d. Lietuvos kino teatruose rodytų filmų topas</t>
  </si>
  <si>
    <t xml:space="preserve">August 26 - September 1 </t>
  </si>
  <si>
    <t>Rugpjūčio 26 - rugsėjo 1 d.</t>
  </si>
  <si>
    <t>August 26 - September 1  Lithuanian top</t>
  </si>
  <si>
    <t>Rugpjūčio 26 - rugsėjo 1 d. Lietuvos kino teatruose rodytų filmų topas</t>
  </si>
  <si>
    <t>Dragon Ball Super: Super Hero</t>
  </si>
  <si>
    <t>Languotas Nindzė: misija Tailande (Checkered Ninja 2)</t>
  </si>
  <si>
    <t>Vidurnaktis Paryžiuje (Midnight in Paris)</t>
  </si>
  <si>
    <t>18 908</t>
  </si>
  <si>
    <t>Dainos lapei</t>
  </si>
  <si>
    <t>AFTER. Kai tapome laimingi (After Ever Happy)</t>
  </si>
  <si>
    <t xml:space="preserve">September 2 - 8 </t>
  </si>
  <si>
    <t>Rugsėjo 2 - 8 d.</t>
  </si>
  <si>
    <t>September 2 - 8  Lithuanian top</t>
  </si>
  <si>
    <t>Rugsėjo 2 - 8 d. Lietuvos kino teatruose rodytų filmų topas</t>
  </si>
  <si>
    <t>Trys tūkstančiai metų troškimų (Three Thousand Years of Longing)</t>
  </si>
  <si>
    <t>September 9 - 15</t>
  </si>
  <si>
    <t>Rugsėjo 9 - 15 d.</t>
  </si>
  <si>
    <t>September 9 - 15  Lithuanian top</t>
  </si>
  <si>
    <t>Rugsėjo 9 - 15 d. Lietuvos kino teatruose rodytų filmų topas</t>
  </si>
  <si>
    <t>Prakeiktoji (The Harbinger)</t>
  </si>
  <si>
    <t>Likimo sujungti (About Fate)</t>
  </si>
  <si>
    <t>Bilietas į rojų (Ticket To Paradise)</t>
  </si>
  <si>
    <t>Ko nežino vyrai</t>
  </si>
  <si>
    <t>Pasiutusios letenos. Henko legenda (Paws of fury)</t>
  </si>
  <si>
    <t>Nesijaudink brangioji (Don't Worry Darling)</t>
  </si>
  <si>
    <t>Įsikūnijimas (kartojimas) / (Avatar (Re-release)</t>
  </si>
  <si>
    <t>September 16 - 22</t>
  </si>
  <si>
    <t>Rugsėjo 16 - 22 d.</t>
  </si>
  <si>
    <t>September 16 - 22  Lithuanian top</t>
  </si>
  <si>
    <t>Rugsėjo 16 - 22 d. Lietuvos kino teatruose rodytų filmų topas</t>
  </si>
  <si>
    <t>September 23 - 29</t>
  </si>
  <si>
    <t>Rugsėjo 23 - 29 d.</t>
  </si>
  <si>
    <t>September 23 - 29  Lithuanian top</t>
  </si>
  <si>
    <t>Rugsėjo 23 - 29 d. Lietuvos kino teatruose rodytų filmų topas</t>
  </si>
  <si>
    <t>Kriu (Knor)</t>
  </si>
  <si>
    <t>Melagis (Menteur)</t>
  </si>
  <si>
    <t>Baigta! (Coupez!)</t>
  </si>
  <si>
    <t>Vesper</t>
  </si>
  <si>
    <t>19 689</t>
  </si>
  <si>
    <t>9 121</t>
  </si>
  <si>
    <t>Rugsėjo 30 - spalio 6 d.</t>
  </si>
  <si>
    <t>Rugsėjo 30 - spalio 6 d. Lietuvos kino teatruose rodytų filmų topas</t>
  </si>
  <si>
    <t>Šypsena (Smile)</t>
  </si>
  <si>
    <t>Amsterdamas (Amsterdam)</t>
  </si>
  <si>
    <t>Ponia Haris vyksta į Paryžių (Mrs Harris Goes to Paris)</t>
  </si>
  <si>
    <t>19 811</t>
  </si>
  <si>
    <t>9 149</t>
  </si>
  <si>
    <t>September 30 - October 6  Lithuanian top</t>
  </si>
  <si>
    <t>September 30 - October 6</t>
  </si>
  <si>
    <t>October 7 - 13</t>
  </si>
  <si>
    <t>Spalio 7 - 13 d.</t>
  </si>
  <si>
    <t>October 7 - 13  Lithuanian top</t>
  </si>
  <si>
    <t>Spalio 7 - 13 d. Lietuvos kino teatruose rodytų filmų topas</t>
  </si>
  <si>
    <t>Nematomas karas (Niewidzialna wojna)</t>
  </si>
  <si>
    <t>Kinostar</t>
  </si>
  <si>
    <t>Ateik pas mane (Viens je t'emmène)</t>
  </si>
  <si>
    <t>Fėja išdykėlė</t>
  </si>
  <si>
    <t>19 996</t>
  </si>
  <si>
    <t>9 185 </t>
  </si>
  <si>
    <t>Helovinas baigiasi (Halloween Ends)</t>
  </si>
  <si>
    <t>Kino Kultas</t>
  </si>
  <si>
    <t>Piktųjų karta</t>
  </si>
  <si>
    <t>Kino kultas</t>
  </si>
  <si>
    <t>Fėja išdykėlė (My Fairy Troublemaker)</t>
  </si>
  <si>
    <t>Tigro kelionė Himalajuose (Tigers Nest)</t>
  </si>
  <si>
    <t>Juodasis Adamas (Black Adam)</t>
  </si>
  <si>
    <t>October 14 - 20</t>
  </si>
  <si>
    <t>October 14 - 20  Lithuanian top</t>
  </si>
  <si>
    <t>Spalio 14 - 20 d. Lietuvos kino teatruose rodytų filmų topas</t>
  </si>
  <si>
    <t>Meilės žaidimai (Game Of Love)</t>
  </si>
  <si>
    <t>October 21 - 27</t>
  </si>
  <si>
    <t>October 21 - 27  Lithuanian top</t>
  </si>
  <si>
    <t>Spalio 21 - 27 d. Lietuvos kino teatruose rodytų filmų topas</t>
  </si>
  <si>
    <t>Liūdesio trikampis (The Triangle of Sadness)</t>
  </si>
  <si>
    <t>Kol laukiau tavęs (Good House)</t>
  </si>
  <si>
    <t>Viršukalnės karštinė (Summit Fever)</t>
  </si>
  <si>
    <t>Detektyvas Naitas (Detective Knight: Rogue)</t>
  </si>
  <si>
    <t>Kompromatas (Kompromat)</t>
  </si>
  <si>
    <t>Vienišiausias vaikinas žemėje (The Loneliest Boy in the World)</t>
  </si>
  <si>
    <t>Rūpintojelis</t>
  </si>
  <si>
    <t>Lilas, Lilas, Krokodilas (Lyle Lyle Crodile)</t>
  </si>
  <si>
    <t>October 28 - November 3</t>
  </si>
  <si>
    <t>Spalio 28 - lapkričio 3 d.</t>
  </si>
  <si>
    <t>Spalio 21 - 27 d.</t>
  </si>
  <si>
    <t>October 28 - November 3  Lithuanian top</t>
  </si>
  <si>
    <t>Spalio 28 - lapkričio 3 d. Lietuvos kino teatruose rodytų filmų topas</t>
  </si>
  <si>
    <t>Speak No Evil</t>
  </si>
  <si>
    <t>November 4 - November 10</t>
  </si>
  <si>
    <t>Lapkričio 4 - 10 d.</t>
  </si>
  <si>
    <t>Spalio 28 - Lapkričio 3 d.</t>
  </si>
  <si>
    <t>Partneriai (BROS)</t>
  </si>
  <si>
    <t>Dukine Film Distribution</t>
  </si>
  <si>
    <t>Juodoji pantera. Wakanda amžiams (Black Panther: Wakanda Forever)</t>
  </si>
  <si>
    <t xml:space="preserve">Dukine Film Distribution </t>
  </si>
  <si>
    <t>Pradink (Get Out)</t>
  </si>
  <si>
    <t>Nematomas žmogus (Invisible Man, The)</t>
  </si>
  <si>
    <t>Skilimas (Split)</t>
  </si>
  <si>
    <t>Trys tūkstančiai metų troškimų</t>
  </si>
  <si>
    <t>November 4 - 10  Lithuanian top</t>
  </si>
  <si>
    <t>Lapkričio 4 - 10 d. Lietuvos kino teatruose rodytų filmų topas</t>
  </si>
  <si>
    <t>Nepadėk ragelio (On The Line)</t>
  </si>
  <si>
    <t xml:space="preserve">Theatrical Film Distribution </t>
  </si>
  <si>
    <t>Juodas telefonas (Black Phone, The)</t>
  </si>
  <si>
    <t>November 11 - 17  Lithuanian top</t>
  </si>
  <si>
    <t>Lapkričio 11 - 17 d. Lietuvos kino teatruose rodytų filmų topas</t>
  </si>
  <si>
    <t>November 11 - November 17</t>
  </si>
  <si>
    <t>Lapkričio 11 - 17 d.</t>
  </si>
  <si>
    <t>Mija ir aš: Sentopijos didvyrė (Mia and Me: The Hero of Centopia)</t>
  </si>
  <si>
    <t>Unlimited Media OÜ</t>
  </si>
  <si>
    <t>Ratai, taurės ir La Manča</t>
  </si>
  <si>
    <t>Skyrybos</t>
  </si>
  <si>
    <t>„Lumo“ studija</t>
  </si>
  <si>
    <t>Meniu (Menu)</t>
  </si>
  <si>
    <t>November 18 - 24  Lithuanian top</t>
  </si>
  <si>
    <t>Lapkričio 18 - 24 d. Lietuvos kino teatruose rodytų filmų topas</t>
  </si>
  <si>
    <t>November 18 - November 24</t>
  </si>
  <si>
    <t>Lapkričio 18 - 24 d.</t>
  </si>
  <si>
    <t>Sparno broliai (Devotion)</t>
  </si>
  <si>
    <t>Kaulai ir visa kita (Bones and All)</t>
  </si>
  <si>
    <t>Kometa Mumių šalyje (Muumipeikko ja pyrstötähti)</t>
  </si>
  <si>
    <t>Ąžuolo širdis (Heart of Oak)</t>
  </si>
  <si>
    <t>Pūga prie Mėmelio. Klaipėdos atvadavimo saga</t>
  </si>
  <si>
    <t>Pilietinė medija</t>
  </si>
  <si>
    <t>Blefuotojas (Poker Face)</t>
  </si>
  <si>
    <t>Keistas pasaulis (Strange World)</t>
  </si>
  <si>
    <t>November 25 - December 1  Lithuanian top</t>
  </si>
  <si>
    <t>Lapkričio 25 - Gruodžio 1 d. Lietuvos kino teatruose rodytų filmų topas</t>
  </si>
  <si>
    <t>November 25 - December 1</t>
  </si>
  <si>
    <t>Lapkričio 25 - Gruodžio 1 d.</t>
  </si>
  <si>
    <t>Ilgo metro filmas apie gyvenimą</t>
  </si>
  <si>
    <t>Velnio šviesa (Devil's Light )</t>
  </si>
  <si>
    <t xml:space="preserve"> N</t>
  </si>
  <si>
    <t>Peteris fon Kantas (Peter von Kant)</t>
  </si>
  <si>
    <t>December 2 - 8 Lithuanian top</t>
  </si>
  <si>
    <t>Gruodžio 2 - 8 d. Lietuvos kino teatruose rodytų filmų topas</t>
  </si>
  <si>
    <t>December 2 - 8</t>
  </si>
  <si>
    <t>Gruodžio 2 - 8 d.</t>
  </si>
  <si>
    <t>Medkirčio istorija (Metsurin Tarina)</t>
  </si>
  <si>
    <t>Mano senelis - Kalėdų Senelis (Miy Didusʹ - Did Moroz)</t>
  </si>
  <si>
    <t>Negailestinga naktis (Violent Night)</t>
  </si>
  <si>
    <t>DuKine</t>
  </si>
  <si>
    <t>Arti (Close)</t>
  </si>
  <si>
    <t>Sugrįžę iš Niujorko</t>
  </si>
  <si>
    <t>Studio Nominum</t>
  </si>
  <si>
    <t>Oranžinė bažnyčia</t>
  </si>
  <si>
    <t>Videometra</t>
  </si>
  <si>
    <t>December 9 - 15</t>
  </si>
  <si>
    <t>Gruodžio 9 - 15 d.</t>
  </si>
  <si>
    <t>Malonumų namai
(La Maison)</t>
  </si>
  <si>
    <t>Meškio Tedžio Kalėdos 
(Teddy’s Christmas)</t>
  </si>
  <si>
    <t>Tarp mirusiųjų
(Play Dead)</t>
  </si>
  <si>
    <t>Neįtikėtina, bet tiesa (Incredible But True)</t>
  </si>
  <si>
    <t>Rojaus miestas (Paradise City)</t>
  </si>
  <si>
    <t>Korsažas (Corsage)</t>
  </si>
  <si>
    <t>Vieną gražų rytą (Un beau matin)</t>
  </si>
  <si>
    <t>Prakeikta žemė (Vanskabte land)</t>
  </si>
  <si>
    <t>Tokia ta vasara (Un été comme ça)</t>
  </si>
  <si>
    <t>Batuotas katinas Pūkis: paskutinis noras (Puss in Boots: The Last Wish)</t>
  </si>
  <si>
    <t>Įsikūnijimas. Vandens kelias (Avatar: The Way of Water)</t>
  </si>
  <si>
    <t>December 9 - 15 Lithuanian top</t>
  </si>
  <si>
    <t>Gruodžio 9 - 15 d. Lietuvos kino teatruose rodytų filmų topas</t>
  </si>
  <si>
    <t>December 16 - 22 Lithuanian top</t>
  </si>
  <si>
    <t>Gruodžio 16 - 22 d. Lietuvos kino teatruose rodytų filmų topas</t>
  </si>
  <si>
    <t>December 16 - 22</t>
  </si>
  <si>
    <t>Gruodžio 16 - 22 d.</t>
  </si>
  <si>
    <t>700 Vilniaus metų. Kelionė laiku su prof. Alfredu Bumblausku</t>
  </si>
  <si>
    <t>Aš noriu šokti. Whitney Houston filmas (I wanna dance with somebody)</t>
  </si>
  <si>
    <t>Menas žudyti (Mindcage)</t>
  </si>
  <si>
    <t>December 23 - 29</t>
  </si>
  <si>
    <t>Gruodžio 23 - 29 d.</t>
  </si>
  <si>
    <t>December 23 - 29 Lithuanian top</t>
  </si>
  <si>
    <t>Gruodžio 23 - 29 d. Lietuvos kino teatruose rodytų filmų topas</t>
  </si>
  <si>
    <t>Naujasis žaisliukas (Le nouveau jouet)</t>
  </si>
  <si>
    <t>Miauricijus Puikusis (Amazing Maurice)</t>
  </si>
  <si>
    <t xml:space="preserve"> 2022-12-21</t>
  </si>
  <si>
    <t>ReEmigrantai</t>
  </si>
  <si>
    <t>2022 December 30 - 2023 January 5 Lithuanian top</t>
  </si>
  <si>
    <t>2022 gruodžio 30 - 2023 sausio 5 d. Lietuvos kino teatruose rodytų filmų topas</t>
  </si>
  <si>
    <t>December 30 - January 5</t>
  </si>
  <si>
    <t>Gruodžio 30 - Sausio 5 d.</t>
  </si>
  <si>
    <t>Adastra Cinema</t>
  </si>
  <si>
    <t xml:space="preserve"> 2022-12-30</t>
  </si>
  <si>
    <t>Gyveno kartą Oto (Man Called Otto)</t>
  </si>
  <si>
    <t>2023 January 6-12 Lithuanian top</t>
  </si>
  <si>
    <t>January 6 - 12</t>
  </si>
  <si>
    <t>Sausio 6 - 12 d.</t>
  </si>
  <si>
    <t xml:space="preserve"> 2023 m. sausio 6-12 d. Lietuvos kino teatruose rodytų filmų topas</t>
  </si>
  <si>
    <t>Kairo sąmokslas (Boy from Heaven)</t>
  </si>
  <si>
    <t>Fantazijos tik suaugusiems</t>
  </si>
  <si>
    <t>21 167  </t>
  </si>
  <si>
    <t>Maskaradas (Mascarade)</t>
  </si>
  <si>
    <t xml:space="preserve"> 2023-01-06</t>
  </si>
  <si>
    <t>Sprogstančios vestuvės (Shotgun Wedding)</t>
  </si>
  <si>
    <t>M3GAN</t>
  </si>
  <si>
    <t>Salų tyla (Tourment sur les îles)</t>
  </si>
  <si>
    <t>2023 January 13-19 Lithuanian top</t>
  </si>
  <si>
    <t xml:space="preserve"> 2023 m. sausio 13-19 d. Lietuvos kino teatruose rodytų filmų topas</t>
  </si>
  <si>
    <t>Sausio 13 – 19 d.</t>
  </si>
  <si>
    <t xml:space="preserve">January 13 –19 </t>
  </si>
  <si>
    <t>Bloga nuo savęs (Syk Pike)</t>
  </si>
  <si>
    <t xml:space="preserve"> 2023-01-13</t>
  </si>
  <si>
    <t>Šventasis voras (Holy spider)</t>
  </si>
  <si>
    <t>Kiškių mokykla. Misija „Kiaušiniai“ (Rabbit Academy. Mission Eggpossible)</t>
  </si>
  <si>
    <t xml:space="preserve">25 801 </t>
  </si>
  <si>
    <t>21 335  </t>
  </si>
  <si>
    <t>Babilonas (Babylon)</t>
  </si>
  <si>
    <t>Sausis (Janvaris)</t>
  </si>
  <si>
    <t>2023 January 20-26 Lithuanian top</t>
  </si>
  <si>
    <t>January 20-26</t>
  </si>
  <si>
    <t>Sausio 20 – 26 d.</t>
  </si>
  <si>
    <t xml:space="preserve"> 2023 m. sausio 20–26 d. Lietuvos kino teatruose rodytų filmų topas</t>
  </si>
  <si>
    <t>Tu mano deimantas</t>
  </si>
  <si>
    <t> Maobori production</t>
  </si>
  <si>
    <t xml:space="preserve"> </t>
  </si>
  <si>
    <t>21 526  </t>
  </si>
  <si>
    <t>Operacija Fortūna: Apgaulės menas (Operation Fortune: Ruse de Guer)</t>
  </si>
  <si>
    <t>Fabelmanai (The Fabelmans)</t>
  </si>
  <si>
    <t xml:space="preserve"> 2023 m. sausio 27 d.– vasario 2 d. Lietuvos kino teatruose rodytų filmų topas</t>
  </si>
  <si>
    <t>January 27- February 2</t>
  </si>
  <si>
    <t>Sausio 27 d. – Vasario 2 d.</t>
  </si>
  <si>
    <t>Man viskas gerai</t>
  </si>
  <si>
    <t>Dansu films</t>
  </si>
  <si>
    <t>Abizu prakeiksmas (The Offering)</t>
  </si>
  <si>
    <t>Vyrų svajonės</t>
  </si>
  <si>
    <t>Antanas Sutkus. Scenos iš fotografo gyvenimo</t>
  </si>
  <si>
    <t>A Propos studija</t>
  </si>
  <si>
    <t>2023 January 27 - February 2 Lithuanian top</t>
  </si>
  <si>
    <t>2023  February 3 – 9 Lithuanian top</t>
  </si>
  <si>
    <t xml:space="preserve"> 2023 m. vasario 3 – 9 d. Lietuvos kino teatruose rodytų filmų topas</t>
  </si>
  <si>
    <t>February 3 – 9</t>
  </si>
  <si>
    <t>Vasario 3 – 9 d.</t>
  </si>
  <si>
    <t>Mumijos (Mummies)</t>
  </si>
  <si>
    <t>Acme</t>
  </si>
  <si>
    <t>Acme / WB</t>
  </si>
  <si>
    <t>Magiškasis Maikas: Paskutinis šokis (Magic Mike's Last Dance)</t>
  </si>
  <si>
    <t>Kovotoja (Woman King)</t>
  </si>
  <si>
    <t>Avarinis nusileidimas (Plane)</t>
  </si>
  <si>
    <t>Beldimas į trobelę (Knock at The Cabin)</t>
  </si>
  <si>
    <t>DuKine / Universal</t>
  </si>
  <si>
    <t>Salos vaiduokliai (Banshees of Inisherin, The)</t>
  </si>
  <si>
    <t>2023  February 10 – 16 Lithuanian top</t>
  </si>
  <si>
    <t xml:space="preserve"> 2023 m. vasario 10 – 16  d. Lietuvos kino teatruose rodytų filmų topas</t>
  </si>
  <si>
    <t>February 10 – 16</t>
  </si>
  <si>
    <t>Vasario 10 – 16 d.</t>
  </si>
  <si>
    <t>Jaunasis vadas Vinetu (Der junge Häuptling Winnetou)</t>
  </si>
  <si>
    <t>Rose Namajunas: Aš esu čempionė (Thug Rose)</t>
  </si>
  <si>
    <t>Žvaigždės vidurdienį (Stars at Noon)</t>
  </si>
  <si>
    <t>Garsioji meškinų invazija į Siciliją (La Fameuse Invasion des ours en Sicile)</t>
  </si>
  <si>
    <t>Labiau nei bet kada (Plus que jamais)</t>
  </si>
  <si>
    <t>Poetas</t>
  </si>
  <si>
    <t>Kuo čia dėta meilė? (Whats Love Got To Do With It?)</t>
  </si>
  <si>
    <t>Titanikas: 25 metai (Titanic (25th Anniversary)</t>
  </si>
  <si>
    <t>Skruzdėliukas ir Vapsva. Kvantomanija (Ant-Man and the Wasp: Quantumania)</t>
  </si>
  <si>
    <t>Kraujas (Blood)</t>
  </si>
  <si>
    <t>2023  February 17 – 23 Lithuanian top</t>
  </si>
  <si>
    <t xml:space="preserve"> 2023 m. vasario 17 – 23  d. Lietuvos kino teatruose rodytų filmų topas</t>
  </si>
  <si>
    <t>February 17 – 23</t>
  </si>
  <si>
    <t>Vasario 17 – 23 d.</t>
  </si>
  <si>
    <t>Nostalgija (Nostalgia)</t>
  </si>
  <si>
    <t>Total (43)</t>
  </si>
  <si>
    <t xml:space="preserve">Pradingusi (Missing) </t>
  </si>
  <si>
    <t>Pradžia (Inception)</t>
  </si>
  <si>
    <t>Gyvenimo virtuvė (La Vida Padre)</t>
  </si>
  <si>
    <t>De humani corporis fabrica</t>
  </si>
  <si>
    <t>2023  February 24 – March 2 Lithuanian top</t>
  </si>
  <si>
    <t xml:space="preserve"> 2023 m. vasario 24 – kovo 2  d. Lietuvos kino teatruose rodytų filmų topas</t>
  </si>
  <si>
    <t>Paradas</t>
  </si>
  <si>
    <t>Po mokyklos</t>
  </si>
  <si>
    <t>Įšventinimas (Consecration)</t>
  </si>
  <si>
    <t>Detektyvas Sanis (Inspector Sun and the curse of the black widow)</t>
  </si>
  <si>
    <t xml:space="preserve">ACME Film  </t>
  </si>
  <si>
    <t>Tarp žvaigždžių (Interstellar)</t>
  </si>
  <si>
    <t>Elvis</t>
  </si>
  <si>
    <t>Banginis (The Whale)</t>
  </si>
  <si>
    <t>Kokaino lokys (Cocaine Bear)</t>
  </si>
  <si>
    <t>Kiara (A Chiara)</t>
  </si>
  <si>
    <t>February 24 – March 2</t>
  </si>
  <si>
    <t>Vasario 24 – kovo 2 d.</t>
  </si>
  <si>
    <t>2023  March 3 – 9 Lithuanian top</t>
  </si>
  <si>
    <t xml:space="preserve"> 2023 m. kovo 3 – 9  d. Lietuvos kino teatruose rodytų filmų topas</t>
  </si>
  <si>
    <t xml:space="preserve"> March 3 – 9</t>
  </si>
  <si>
    <t>Kovo 3 – 9  d.</t>
  </si>
  <si>
    <t>Trys vagišiai ir liūtas (When the Robbers Came to Cardamom Town)</t>
  </si>
  <si>
    <t>Viskas iškart ir visur</t>
  </si>
  <si>
    <t>Žaltvykslė</t>
  </si>
  <si>
    <t>Rimini</t>
  </si>
  <si>
    <t>Sparta</t>
  </si>
  <si>
    <t>Krydas III: Legenda tęsiasi (Creed 3)</t>
  </si>
  <si>
    <t>Ar vesi mane? (Maybe I Do)</t>
  </si>
  <si>
    <t xml:space="preserve">ACME Film </t>
  </si>
  <si>
    <t>Žvėrys (The Beasts)</t>
  </si>
  <si>
    <t>Klyksmas 6 (Scream 6)</t>
  </si>
  <si>
    <t>Sword Art Online: Progressive - Aria Of A Starless Night</t>
  </si>
  <si>
    <t>Piece of Magic</t>
  </si>
  <si>
    <t>Sword Art Online Progressive - Scherzo Of Deep Night</t>
  </si>
  <si>
    <t>Total (52)</t>
  </si>
  <si>
    <t>Total (44)</t>
  </si>
  <si>
    <t>Weekend results</t>
  </si>
  <si>
    <t xml:space="preserve"> 2023 m. kovo 10 – 16  d. Lietuvos kino teatruose rodytų filmų topas</t>
  </si>
  <si>
    <t xml:space="preserve"> March 10 – 16</t>
  </si>
  <si>
    <t>Kovo 10 – 16  d.</t>
  </si>
  <si>
    <t>2023  March 10 – 16 Lithuanian top</t>
  </si>
  <si>
    <t>Nepaprasta Remio kelionė (Rémi sans famille)</t>
  </si>
  <si>
    <t>Deivo bankas (Bank of Dave)</t>
  </si>
  <si>
    <t>Shazam! Dievų įniršis (Shazam! Fury of the Gods)</t>
  </si>
  <si>
    <t>Žaltvykslė (Fogo-Fátuo)</t>
  </si>
  <si>
    <t>Riminis (Rimini)</t>
  </si>
  <si>
    <t>Tiktai žvėrys (Seules les bêtes)</t>
  </si>
  <si>
    <t>Total (50)</t>
  </si>
  <si>
    <t>Total (55)</t>
  </si>
  <si>
    <t>2023  March 17 – 23 Lithuanian top</t>
  </si>
  <si>
    <t xml:space="preserve"> 2023 m. kovo 17 – 23  d. Lietuvos kino teatruose rodytų filmų topas</t>
  </si>
  <si>
    <t>Asteriksas ir Obeliksas: drakonų imperija (Asterix and Obelix: The Middle Kingdom)</t>
  </si>
  <si>
    <t>Džonas Vikas 4 (John Wick Chapter Four)</t>
  </si>
  <si>
    <t xml:space="preserve"> March 17 – 23</t>
  </si>
  <si>
    <t>Kovo 17 – 23  d.</t>
  </si>
  <si>
    <t>žiūrovų sk.</t>
  </si>
  <si>
    <t>Seansų sk.</t>
  </si>
  <si>
    <t>Kopijų sk.</t>
  </si>
  <si>
    <t xml:space="preserve">TOTAL </t>
  </si>
  <si>
    <t>TOTAL</t>
  </si>
  <si>
    <t>BENDROS</t>
  </si>
  <si>
    <t>BENDRAS</t>
  </si>
  <si>
    <t>Žiūrovų</t>
  </si>
  <si>
    <t>Platintojas</t>
  </si>
  <si>
    <t xml:space="preserve">Release </t>
  </si>
  <si>
    <t>date</t>
  </si>
  <si>
    <t>GBO (Eur)</t>
  </si>
  <si>
    <t>pajamos (Eur)</t>
  </si>
  <si>
    <t>lankomumo vid.</t>
  </si>
  <si>
    <t>Week on</t>
  </si>
  <si>
    <t>screens</t>
  </si>
  <si>
    <t>2023  March 24 – 30 Lithuanian top</t>
  </si>
  <si>
    <t xml:space="preserve"> 2023 m. kovo 24 – 30  d. Lietuvos kino teatruose rodytų filmų topas</t>
  </si>
  <si>
    <t xml:space="preserve"> March 24 – 30</t>
  </si>
  <si>
    <t>Kovo 24 – 30  d.</t>
  </si>
  <si>
    <t>Sūnus (Son)</t>
  </si>
  <si>
    <t>65: Išnykimo riba (65)</t>
  </si>
  <si>
    <t>Požemiai ir drakonai. Garbė tarp vagių (Dungeons &amp; Dragons: Honor Among Thieves)</t>
  </si>
  <si>
    <t>Mariupolis 2</t>
  </si>
  <si>
    <t xml:space="preserve"> 2023-03-27</t>
  </si>
  <si>
    <t>8 kalnai (The Eight Mountains)</t>
  </si>
  <si>
    <t>Begalybė (L’immensita)</t>
  </si>
  <si>
    <t>Metas išeiti (Decision to Leave)</t>
  </si>
  <si>
    <t>Paskutinis šokis (Last Dance)</t>
  </si>
  <si>
    <t>Po saulės (After sun)</t>
  </si>
  <si>
    <t>Meile mano (Love Life)</t>
  </si>
  <si>
    <t>Lokių čia nėra (No Bears)</t>
  </si>
  <si>
    <t>Amžinai jauni (Forever Young)</t>
  </si>
  <si>
    <t>Su meile ir įsiūčiu  (Both Sides of the Blade (Fire!)</t>
  </si>
  <si>
    <t>Tiek grožio, tiek skausmo (All the Beauty and the Bloodshed)</t>
  </si>
  <si>
    <t>R.M.N.</t>
  </si>
  <si>
    <t>Sent Omeras (Saint Omer)</t>
  </si>
  <si>
    <t>Akmens sala (Enys Men)</t>
  </si>
  <si>
    <t>Aklas gluosnis, mieganti  moteris (Blind Willow, Sleeping Woman)</t>
  </si>
  <si>
    <t>Rūkymas sukelia kosulį (Smoking Causes Coughing)</t>
  </si>
  <si>
    <t>Total (51)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</si>
</sst>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#,##0\ &quot;€&quot;;[Red]\-#,##0\ &quot;€&quot;"/>
    <numFmt numFmtId="8" formatCode="#,##0.00\ &quot;€&quot;;[Red]\-#,##0.00\ &quot;€&quot;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yyyy/mm/dd;@"/>
    <numFmt numFmtId="166" formatCode="#.##0.00"/>
    <numFmt numFmtId="167" formatCode="#,##0_ ;[Red]\-#,##0\ "/>
    <numFmt numFmtId="168" formatCode="#,##0.00\ [$€-1]"/>
    <numFmt numFmtId="169" formatCode="#,##0.00_ ;[Red]\-#,##0.00\ "/>
  </numFmts>
  <fonts count="47">
    <font>
      <sz val="11"/>
      <color theme="1"/>
      <name val="Calibri"/>
      <family val="2"/>
      <charset val="186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  <charset val="186"/>
    </font>
    <font>
      <sz val="10"/>
      <name val="Verdana"/>
      <family val="2"/>
      <charset val="186"/>
    </font>
    <font>
      <sz val="11"/>
      <color indexed="8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name val="TimesLT"/>
    </font>
    <font>
      <sz val="12"/>
      <color theme="1"/>
      <name val="Calibri"/>
      <family val="2"/>
      <scheme val="minor"/>
    </font>
    <font>
      <sz val="10"/>
      <name val="Arial Cyr"/>
      <family val="2"/>
    </font>
    <font>
      <sz val="10"/>
      <name val="Arial Cyr"/>
    </font>
    <font>
      <sz val="11"/>
      <color theme="1"/>
      <name val="Calibri"/>
      <family val="2"/>
      <charset val="186"/>
      <scheme val="minor"/>
    </font>
    <font>
      <b/>
      <sz val="16"/>
      <name val="Verdana"/>
      <family val="2"/>
      <charset val="186"/>
    </font>
    <font>
      <sz val="10"/>
      <color theme="1"/>
      <name val="Verdana"/>
      <family val="2"/>
      <charset val="186"/>
    </font>
    <font>
      <b/>
      <i/>
      <sz val="7.5"/>
      <color theme="1"/>
      <name val="Times New Roman"/>
      <family val="1"/>
      <charset val="186"/>
    </font>
    <font>
      <sz val="8"/>
      <color theme="1"/>
      <name val="Calibri"/>
      <family val="2"/>
      <charset val="186"/>
      <scheme val="minor"/>
    </font>
    <font>
      <sz val="10"/>
      <color rgb="FF000000"/>
      <name val="Verdana"/>
      <family val="2"/>
      <charset val="186"/>
    </font>
    <font>
      <sz val="8"/>
      <color theme="1"/>
      <name val="Verdana"/>
      <family val="2"/>
      <charset val="186"/>
    </font>
    <font>
      <b/>
      <sz val="10"/>
      <color theme="1"/>
      <name val="Verdana"/>
      <family val="2"/>
      <charset val="186"/>
    </font>
    <font>
      <b/>
      <sz val="10"/>
      <name val="Verdana"/>
      <family val="2"/>
      <charset val="186"/>
    </font>
    <font>
      <sz val="11"/>
      <color rgb="FF000000"/>
      <name val="Calibri"/>
      <family val="2"/>
      <charset val="186"/>
    </font>
    <font>
      <sz val="11"/>
      <color rgb="FF000000"/>
      <name val="Calibri"/>
      <family val="2"/>
      <charset val="186"/>
    </font>
    <font>
      <sz val="10"/>
      <color rgb="FF000000"/>
      <name val="Verdana"/>
      <family val="2"/>
    </font>
    <font>
      <sz val="11"/>
      <color rgb="FFFF0000"/>
      <name val="Calibri"/>
      <family val="2"/>
      <charset val="186"/>
      <scheme val="minor"/>
    </font>
    <font>
      <b/>
      <sz val="10"/>
      <color theme="1"/>
      <name val="Verdana"/>
      <family val="2"/>
    </font>
    <font>
      <sz val="8"/>
      <color rgb="FF000000"/>
      <name val="Verdana"/>
      <family val="2"/>
    </font>
    <font>
      <sz val="10"/>
      <color theme="1"/>
      <name val="Verdana"/>
      <family val="2"/>
    </font>
    <font>
      <sz val="8"/>
      <color theme="1"/>
      <name val="Calibri"/>
      <family val="2"/>
      <scheme val="minor"/>
    </font>
    <font>
      <sz val="8"/>
      <color theme="1"/>
      <name val="Verdana"/>
      <family val="2"/>
    </font>
    <font>
      <sz val="11"/>
      <color rgb="FF000000"/>
      <name val="Calibri"/>
      <family val="2"/>
      <scheme val="minor"/>
    </font>
    <font>
      <sz val="10"/>
      <color rgb="FFFF0000"/>
      <name val="Verdana"/>
      <family val="2"/>
      <charset val="186"/>
    </font>
    <font>
      <sz val="11"/>
      <color rgb="FF000000"/>
      <name val="Calibri"/>
      <family val="2"/>
      <charset val="186"/>
      <scheme val="minor"/>
    </font>
    <font>
      <b/>
      <sz val="12"/>
      <name val="Calibri"/>
      <family val="2"/>
      <scheme val="minor"/>
    </font>
    <font>
      <sz val="8"/>
      <name val="Calibri"/>
      <family val="2"/>
      <charset val="186"/>
      <scheme val="minor"/>
    </font>
    <font>
      <sz val="8"/>
      <name val="Verdana"/>
      <family val="2"/>
      <charset val="186"/>
    </font>
    <font>
      <sz val="11"/>
      <name val="Calibri"/>
      <family val="2"/>
      <scheme val="minor"/>
    </font>
    <font>
      <sz val="11"/>
      <name val="Calibri"/>
      <family val="2"/>
      <charset val="186"/>
      <scheme val="minor"/>
    </font>
    <font>
      <b/>
      <i/>
      <sz val="7.5"/>
      <name val="Times New Roman"/>
      <family val="1"/>
      <charset val="186"/>
    </font>
    <font>
      <b/>
      <sz val="12"/>
      <color theme="1"/>
      <name val="Calibri"/>
      <family val="2"/>
      <scheme val="minor"/>
    </font>
    <font>
      <sz val="8"/>
      <color rgb="FF000000"/>
      <name val="Verdana"/>
      <family val="2"/>
      <charset val="186"/>
    </font>
    <font>
      <sz val="9"/>
      <color theme="1"/>
      <name val="Verdana"/>
      <family val="2"/>
      <charset val="186"/>
    </font>
    <font>
      <sz val="12"/>
      <color rgb="FFFF0000"/>
      <name val="Calibri"/>
      <family val="2"/>
      <charset val="186"/>
      <scheme val="minor"/>
    </font>
    <font>
      <sz val="12"/>
      <name val="Calibri"/>
      <family val="2"/>
      <charset val="186"/>
      <scheme val="minor"/>
    </font>
    <font>
      <sz val="12"/>
      <color theme="1"/>
      <name val="Calibri"/>
      <family val="2"/>
      <charset val="186"/>
      <scheme val="minor"/>
    </font>
    <font>
      <sz val="10"/>
      <name val="Verdana"/>
      <family val="2"/>
    </font>
    <font>
      <sz val="11"/>
      <color theme="9" tint="-0.249977111117893"/>
      <name val="Calibri"/>
      <family val="2"/>
      <charset val="186"/>
      <scheme val="minor"/>
    </font>
    <font>
      <sz val="9"/>
      <color theme="1"/>
      <name val="Calibri"/>
      <family val="2"/>
      <charset val="186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0" fontId="1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43" fontId="3" fillId="0" borderId="0" applyFill="0" applyBorder="0" applyAlignment="0" applyProtection="0"/>
    <xf numFmtId="0" fontId="3" fillId="0" borderId="0"/>
    <xf numFmtId="0" fontId="4" fillId="0" borderId="0"/>
    <xf numFmtId="0" fontId="6" fillId="0" borderId="0"/>
    <xf numFmtId="0" fontId="7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10" fillId="0" borderId="0"/>
    <xf numFmtId="0" fontId="2" fillId="0" borderId="0"/>
    <xf numFmtId="0" fontId="20" fillId="0" borderId="0"/>
    <xf numFmtId="0" fontId="11" fillId="0" borderId="0"/>
    <xf numFmtId="0" fontId="2" fillId="0" borderId="0"/>
    <xf numFmtId="0" fontId="21" fillId="0" borderId="0"/>
    <xf numFmtId="0" fontId="10" fillId="0" borderId="0"/>
    <xf numFmtId="43" fontId="3" fillId="0" borderId="0" applyFill="0" applyBorder="0" applyAlignment="0" applyProtection="0"/>
    <xf numFmtId="0" fontId="20" fillId="0" borderId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0" fontId="11" fillId="0" borderId="0"/>
    <xf numFmtId="164" fontId="2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0" fontId="46" fillId="0" borderId="0"/>
  </cellStyleXfs>
  <cellXfs count="236">
    <xf numFmtId="0" fontId="0" fillId="0" borderId="0" xfId="0"/>
    <xf numFmtId="0" fontId="11" fillId="0" borderId="0" xfId="0" applyFont="1"/>
    <xf numFmtId="6" fontId="11" fillId="0" borderId="0" xfId="0" applyNumberFormat="1" applyFont="1"/>
    <xf numFmtId="10" fontId="16" fillId="3" borderId="7" xfId="0" applyNumberFormat="1" applyFont="1" applyFill="1" applyBorder="1" applyAlignment="1">
      <alignment horizontal="center" vertical="center"/>
    </xf>
    <xf numFmtId="8" fontId="11" fillId="0" borderId="0" xfId="0" applyNumberFormat="1" applyFont="1"/>
    <xf numFmtId="3" fontId="17" fillId="0" borderId="7" xfId="0" applyNumberFormat="1" applyFont="1" applyBorder="1" applyAlignment="1">
      <alignment horizontal="center" vertical="center"/>
    </xf>
    <xf numFmtId="3" fontId="17" fillId="0" borderId="8" xfId="0" applyNumberFormat="1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9" fontId="13" fillId="0" borderId="8" xfId="0" applyNumberFormat="1" applyFont="1" applyBorder="1" applyAlignment="1">
      <alignment horizontal="center" vertical="center"/>
    </xf>
    <xf numFmtId="4" fontId="23" fillId="0" borderId="0" xfId="0" applyNumberFormat="1" applyFont="1"/>
    <xf numFmtId="3" fontId="24" fillId="0" borderId="8" xfId="0" applyNumberFormat="1" applyFont="1" applyBorder="1" applyAlignment="1">
      <alignment horizontal="center" vertical="center"/>
    </xf>
    <xf numFmtId="9" fontId="24" fillId="0" borderId="8" xfId="0" applyNumberFormat="1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6" fillId="0" borderId="7" xfId="0" applyFont="1" applyBorder="1" applyAlignment="1">
      <alignment vertical="center" wrapText="1"/>
    </xf>
    <xf numFmtId="0" fontId="26" fillId="0" borderId="8" xfId="0" applyFont="1" applyBorder="1" applyAlignment="1">
      <alignment vertical="center"/>
    </xf>
    <xf numFmtId="3" fontId="27" fillId="0" borderId="8" xfId="0" applyNumberFormat="1" applyFont="1" applyBorder="1" applyAlignment="1">
      <alignment horizontal="center" vertical="center"/>
    </xf>
    <xf numFmtId="3" fontId="28" fillId="0" borderId="7" xfId="0" applyNumberFormat="1" applyFont="1" applyBorder="1" applyAlignment="1">
      <alignment horizontal="center" vertical="center"/>
    </xf>
    <xf numFmtId="3" fontId="28" fillId="0" borderId="8" xfId="0" applyNumberFormat="1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10" fontId="18" fillId="0" borderId="8" xfId="0" applyNumberFormat="1" applyFont="1" applyBorder="1" applyAlignment="1">
      <alignment horizontal="center" vertical="center"/>
    </xf>
    <xf numFmtId="6" fontId="29" fillId="0" borderId="0" xfId="0" applyNumberFormat="1" applyFont="1"/>
    <xf numFmtId="3" fontId="13" fillId="0" borderId="7" xfId="23" applyNumberFormat="1" applyFont="1" applyBorder="1" applyAlignment="1">
      <alignment horizontal="center" vertical="center"/>
    </xf>
    <xf numFmtId="3" fontId="15" fillId="0" borderId="7" xfId="0" applyNumberFormat="1" applyFont="1" applyBorder="1" applyAlignment="1">
      <alignment horizontal="center" vertical="center"/>
    </xf>
    <xf numFmtId="10" fontId="13" fillId="3" borderId="8" xfId="0" applyNumberFormat="1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13" fillId="0" borderId="7" xfId="0" applyFont="1" applyBorder="1" applyAlignment="1">
      <alignment horizontal="left" vertical="center" wrapText="1"/>
    </xf>
    <xf numFmtId="0" fontId="13" fillId="0" borderId="7" xfId="0" applyFont="1" applyBorder="1" applyAlignment="1">
      <alignment vertical="center" wrapText="1"/>
    </xf>
    <xf numFmtId="0" fontId="26" fillId="0" borderId="8" xfId="0" applyFont="1" applyBorder="1" applyAlignment="1">
      <alignment horizontal="left" vertical="center" wrapText="1"/>
    </xf>
    <xf numFmtId="3" fontId="15" fillId="0" borderId="8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4" fillId="2" borderId="5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vertical="center" wrapText="1"/>
    </xf>
    <xf numFmtId="0" fontId="14" fillId="2" borderId="5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wrapText="1"/>
    </xf>
    <xf numFmtId="0" fontId="14" fillId="2" borderId="6" xfId="0" applyFont="1" applyFill="1" applyBorder="1" applyAlignment="1">
      <alignment horizontal="center" wrapText="1"/>
    </xf>
    <xf numFmtId="0" fontId="17" fillId="3" borderId="8" xfId="0" applyFont="1" applyFill="1" applyBorder="1" applyAlignment="1">
      <alignment horizontal="center" vertical="center" wrapText="1"/>
    </xf>
    <xf numFmtId="0" fontId="15" fillId="3" borderId="7" xfId="0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left" vertical="center" wrapText="1"/>
    </xf>
    <xf numFmtId="0" fontId="17" fillId="0" borderId="7" xfId="0" applyFont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1" fontId="16" fillId="2" borderId="7" xfId="0" applyNumberFormat="1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4" fontId="16" fillId="2" borderId="7" xfId="0" applyNumberFormat="1" applyFont="1" applyFill="1" applyBorder="1" applyAlignment="1">
      <alignment horizontal="center" vertical="center"/>
    </xf>
    <xf numFmtId="14" fontId="16" fillId="0" borderId="7" xfId="0" applyNumberFormat="1" applyFont="1" applyBorder="1" applyAlignment="1">
      <alignment horizontal="center" vertical="center" wrapText="1"/>
    </xf>
    <xf numFmtId="0" fontId="17" fillId="3" borderId="7" xfId="0" applyFont="1" applyFill="1" applyBorder="1" applyAlignment="1">
      <alignment horizontal="center" vertical="center"/>
    </xf>
    <xf numFmtId="3" fontId="13" fillId="3" borderId="7" xfId="0" applyNumberFormat="1" applyFont="1" applyFill="1" applyBorder="1" applyAlignment="1">
      <alignment horizontal="center" vertical="center"/>
    </xf>
    <xf numFmtId="3" fontId="13" fillId="2" borderId="7" xfId="0" applyNumberFormat="1" applyFont="1" applyFill="1" applyBorder="1" applyAlignment="1">
      <alignment horizontal="center" vertical="center" wrapText="1"/>
    </xf>
    <xf numFmtId="3" fontId="13" fillId="3" borderId="7" xfId="0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vertical="center" wrapText="1"/>
    </xf>
    <xf numFmtId="0" fontId="18" fillId="2" borderId="7" xfId="0" applyFont="1" applyFill="1" applyBorder="1" applyAlignment="1">
      <alignment horizontal="right" vertical="center" wrapText="1"/>
    </xf>
    <xf numFmtId="0" fontId="17" fillId="0" borderId="7" xfId="0" applyFont="1" applyBorder="1" applyAlignment="1">
      <alignment horizontal="center" vertical="center" wrapText="1"/>
    </xf>
    <xf numFmtId="3" fontId="2" fillId="0" borderId="0" xfId="23" applyNumberFormat="1"/>
    <xf numFmtId="0" fontId="13" fillId="0" borderId="8" xfId="0" applyFont="1" applyBorder="1" applyAlignment="1">
      <alignment vertical="center" wrapText="1"/>
    </xf>
    <xf numFmtId="0" fontId="16" fillId="0" borderId="8" xfId="0" applyFont="1" applyBorder="1" applyAlignment="1">
      <alignment horizontal="left" vertical="center"/>
    </xf>
    <xf numFmtId="166" fontId="11" fillId="0" borderId="0" xfId="0" applyNumberFormat="1" applyFont="1"/>
    <xf numFmtId="1" fontId="11" fillId="0" borderId="0" xfId="0" applyNumberFormat="1" applyFont="1"/>
    <xf numFmtId="3" fontId="13" fillId="0" borderId="0" xfId="23" applyNumberFormat="1" applyFont="1" applyAlignment="1">
      <alignment horizontal="center" vertical="center"/>
    </xf>
    <xf numFmtId="3" fontId="11" fillId="0" borderId="0" xfId="0" applyNumberFormat="1" applyFont="1"/>
    <xf numFmtId="4" fontId="11" fillId="0" borderId="0" xfId="0" applyNumberFormat="1" applyFont="1"/>
    <xf numFmtId="3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 wrapText="1"/>
    </xf>
    <xf numFmtId="165" fontId="16" fillId="0" borderId="8" xfId="0" applyNumberFormat="1" applyFont="1" applyBorder="1" applyAlignment="1">
      <alignment horizontal="center" vertical="center" wrapText="1"/>
    </xf>
    <xf numFmtId="3" fontId="13" fillId="0" borderId="8" xfId="0" applyNumberFormat="1" applyFont="1" applyBorder="1" applyAlignment="1">
      <alignment horizontal="center" vertical="center"/>
    </xf>
    <xf numFmtId="3" fontId="13" fillId="0" borderId="8" xfId="23" applyNumberFormat="1" applyFont="1" applyBorder="1" applyAlignment="1">
      <alignment horizontal="center" vertical="center"/>
    </xf>
    <xf numFmtId="0" fontId="13" fillId="0" borderId="8" xfId="0" applyFont="1" applyBorder="1" applyAlignment="1">
      <alignment horizontal="left" vertical="center" wrapText="1"/>
    </xf>
    <xf numFmtId="3" fontId="13" fillId="0" borderId="7" xfId="0" applyNumberFormat="1" applyFont="1" applyBorder="1" applyAlignment="1">
      <alignment horizontal="center" vertical="center"/>
    </xf>
    <xf numFmtId="10" fontId="13" fillId="0" borderId="8" xfId="0" applyNumberFormat="1" applyFont="1" applyBorder="1" applyAlignment="1">
      <alignment horizontal="center" vertical="center"/>
    </xf>
    <xf numFmtId="0" fontId="26" fillId="0" borderId="8" xfId="0" applyFont="1" applyBorder="1" applyAlignment="1">
      <alignment vertical="center" wrapText="1"/>
    </xf>
    <xf numFmtId="10" fontId="24" fillId="0" borderId="8" xfId="0" applyNumberFormat="1" applyFont="1" applyBorder="1" applyAlignment="1">
      <alignment horizontal="center" vertical="center"/>
    </xf>
    <xf numFmtId="0" fontId="29" fillId="0" borderId="0" xfId="0" applyFont="1"/>
    <xf numFmtId="4" fontId="29" fillId="0" borderId="0" xfId="0" applyNumberFormat="1" applyFont="1"/>
    <xf numFmtId="3" fontId="29" fillId="0" borderId="0" xfId="0" applyNumberFormat="1" applyFont="1"/>
    <xf numFmtId="0" fontId="15" fillId="0" borderId="8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3" fontId="27" fillId="0" borderId="7" xfId="0" applyNumberFormat="1" applyFont="1" applyBorder="1" applyAlignment="1">
      <alignment horizontal="center" vertical="center"/>
    </xf>
    <xf numFmtId="2" fontId="11" fillId="0" borderId="0" xfId="0" applyNumberFormat="1" applyFont="1"/>
    <xf numFmtId="8" fontId="29" fillId="0" borderId="0" xfId="0" applyNumberFormat="1" applyFont="1"/>
    <xf numFmtId="14" fontId="11" fillId="0" borderId="0" xfId="0" applyNumberFormat="1" applyFont="1"/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3" fontId="30" fillId="0" borderId="0" xfId="23" applyNumberFormat="1" applyFont="1" applyAlignment="1">
      <alignment horizontal="center" vertical="center"/>
    </xf>
    <xf numFmtId="4" fontId="31" fillId="0" borderId="0" xfId="0" applyNumberFormat="1" applyFont="1"/>
    <xf numFmtId="3" fontId="31" fillId="0" borderId="0" xfId="0" applyNumberFormat="1" applyFont="1"/>
    <xf numFmtId="0" fontId="29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31" fillId="0" borderId="0" xfId="0" applyFont="1"/>
    <xf numFmtId="2" fontId="29" fillId="0" borderId="0" xfId="0" applyNumberFormat="1" applyFont="1"/>
    <xf numFmtId="0" fontId="32" fillId="0" borderId="0" xfId="0" applyFont="1"/>
    <xf numFmtId="8" fontId="32" fillId="0" borderId="0" xfId="0" applyNumberFormat="1" applyFont="1"/>
    <xf numFmtId="0" fontId="33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3" fontId="4" fillId="0" borderId="8" xfId="23" applyNumberFormat="1" applyFont="1" applyBorder="1" applyAlignment="1">
      <alignment horizontal="center" vertical="center"/>
    </xf>
    <xf numFmtId="10" fontId="4" fillId="0" borderId="8" xfId="0" applyNumberFormat="1" applyFont="1" applyBorder="1" applyAlignment="1">
      <alignment horizontal="center" vertical="center"/>
    </xf>
    <xf numFmtId="3" fontId="4" fillId="0" borderId="8" xfId="0" applyNumberFormat="1" applyFont="1" applyBorder="1" applyAlignment="1">
      <alignment horizontal="center" vertical="center"/>
    </xf>
    <xf numFmtId="14" fontId="34" fillId="0" borderId="8" xfId="0" applyNumberFormat="1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 wrapText="1"/>
    </xf>
    <xf numFmtId="4" fontId="35" fillId="0" borderId="0" xfId="0" applyNumberFormat="1" applyFont="1"/>
    <xf numFmtId="3" fontId="36" fillId="0" borderId="0" xfId="0" applyNumberFormat="1" applyFont="1"/>
    <xf numFmtId="3" fontId="35" fillId="0" borderId="0" xfId="0" applyNumberFormat="1" applyFont="1"/>
    <xf numFmtId="6" fontId="36" fillId="0" borderId="0" xfId="0" applyNumberFormat="1" applyFont="1"/>
    <xf numFmtId="0" fontId="36" fillId="0" borderId="0" xfId="0" applyFont="1"/>
    <xf numFmtId="165" fontId="4" fillId="0" borderId="8" xfId="0" applyNumberFormat="1" applyFont="1" applyBorder="1" applyAlignment="1">
      <alignment horizontal="center" vertical="center" wrapText="1"/>
    </xf>
    <xf numFmtId="4" fontId="36" fillId="0" borderId="0" xfId="0" applyNumberFormat="1" applyFont="1"/>
    <xf numFmtId="8" fontId="36" fillId="0" borderId="0" xfId="0" applyNumberFormat="1" applyFont="1"/>
    <xf numFmtId="3" fontId="4" fillId="0" borderId="0" xfId="23" applyNumberFormat="1" applyFont="1" applyAlignment="1">
      <alignment horizontal="center" vertical="center"/>
    </xf>
    <xf numFmtId="0" fontId="35" fillId="0" borderId="0" xfId="0" applyFont="1"/>
    <xf numFmtId="0" fontId="37" fillId="2" borderId="5" xfId="0" applyFont="1" applyFill="1" applyBorder="1" applyAlignment="1">
      <alignment horizontal="center" vertical="center" wrapText="1"/>
    </xf>
    <xf numFmtId="0" fontId="37" fillId="2" borderId="6" xfId="0" applyFont="1" applyFill="1" applyBorder="1" applyAlignment="1">
      <alignment horizontal="center" vertical="center" wrapText="1"/>
    </xf>
    <xf numFmtId="0" fontId="37" fillId="2" borderId="2" xfId="0" applyFont="1" applyFill="1" applyBorder="1" applyAlignment="1">
      <alignment horizontal="center" vertical="center" wrapText="1"/>
    </xf>
    <xf numFmtId="0" fontId="37" fillId="2" borderId="3" xfId="0" applyFont="1" applyFill="1" applyBorder="1" applyAlignment="1">
      <alignment horizontal="center" vertical="center" wrapText="1"/>
    </xf>
    <xf numFmtId="3" fontId="4" fillId="3" borderId="7" xfId="0" applyNumberFormat="1" applyFont="1" applyFill="1" applyBorder="1" applyAlignment="1">
      <alignment horizontal="center" vertical="center"/>
    </xf>
    <xf numFmtId="0" fontId="36" fillId="2" borderId="6" xfId="0" applyFont="1" applyFill="1" applyBorder="1" applyAlignment="1">
      <alignment vertical="center" wrapText="1"/>
    </xf>
    <xf numFmtId="0" fontId="36" fillId="2" borderId="2" xfId="0" applyFont="1" applyFill="1" applyBorder="1" applyAlignment="1">
      <alignment vertical="center" wrapText="1"/>
    </xf>
    <xf numFmtId="0" fontId="4" fillId="2" borderId="7" xfId="0" applyFont="1" applyFill="1" applyBorder="1" applyAlignment="1">
      <alignment horizontal="center" vertical="center"/>
    </xf>
    <xf numFmtId="2" fontId="35" fillId="0" borderId="0" xfId="0" applyNumberFormat="1" applyFont="1"/>
    <xf numFmtId="2" fontId="36" fillId="0" borderId="0" xfId="0" applyNumberFormat="1" applyFont="1"/>
    <xf numFmtId="3" fontId="4" fillId="0" borderId="7" xfId="0" applyNumberFormat="1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3" fontId="18" fillId="0" borderId="8" xfId="23" applyNumberFormat="1" applyFont="1" applyBorder="1" applyAlignment="1">
      <alignment horizontal="center" vertical="center"/>
    </xf>
    <xf numFmtId="10" fontId="19" fillId="0" borderId="8" xfId="0" applyNumberFormat="1" applyFont="1" applyBorder="1" applyAlignment="1">
      <alignment horizontal="center" vertical="center"/>
    </xf>
    <xf numFmtId="3" fontId="19" fillId="0" borderId="8" xfId="23" applyNumberFormat="1" applyFont="1" applyBorder="1" applyAlignment="1">
      <alignment horizontal="center" vertical="center"/>
    </xf>
    <xf numFmtId="165" fontId="13" fillId="0" borderId="8" xfId="0" applyNumberFormat="1" applyFont="1" applyBorder="1" applyAlignment="1">
      <alignment horizontal="center" vertical="center" wrapText="1"/>
    </xf>
    <xf numFmtId="0" fontId="2" fillId="0" borderId="0" xfId="0" applyFont="1"/>
    <xf numFmtId="3" fontId="0" fillId="0" borderId="0" xfId="0" applyNumberFormat="1"/>
    <xf numFmtId="4" fontId="2" fillId="0" borderId="0" xfId="0" applyNumberFormat="1" applyFont="1"/>
    <xf numFmtId="3" fontId="2" fillId="0" borderId="0" xfId="0" applyNumberFormat="1" applyFont="1"/>
    <xf numFmtId="6" fontId="0" fillId="0" borderId="0" xfId="0" applyNumberFormat="1"/>
    <xf numFmtId="0" fontId="35" fillId="0" borderId="8" xfId="20" applyFont="1" applyBorder="1" applyAlignment="1">
      <alignment horizontal="center"/>
    </xf>
    <xf numFmtId="0" fontId="38" fillId="0" borderId="0" xfId="0" applyFont="1"/>
    <xf numFmtId="8" fontId="38" fillId="0" borderId="0" xfId="0" applyNumberFormat="1" applyFont="1"/>
    <xf numFmtId="4" fontId="0" fillId="0" borderId="0" xfId="0" applyNumberFormat="1"/>
    <xf numFmtId="8" fontId="0" fillId="0" borderId="0" xfId="0" applyNumberFormat="1"/>
    <xf numFmtId="165" fontId="39" fillId="0" borderId="8" xfId="0" applyNumberFormat="1" applyFont="1" applyBorder="1" applyAlignment="1">
      <alignment horizontal="center" vertical="center" wrapText="1"/>
    </xf>
    <xf numFmtId="165" fontId="34" fillId="0" borderId="8" xfId="0" applyNumberFormat="1" applyFont="1" applyBorder="1" applyAlignment="1">
      <alignment horizontal="center" vertical="center" wrapText="1"/>
    </xf>
    <xf numFmtId="165" fontId="40" fillId="0" borderId="8" xfId="0" applyNumberFormat="1" applyFont="1" applyBorder="1" applyAlignment="1">
      <alignment horizontal="center" vertical="center" wrapText="1"/>
    </xf>
    <xf numFmtId="3" fontId="4" fillId="0" borderId="7" xfId="23" applyNumberFormat="1" applyFont="1" applyBorder="1" applyAlignment="1">
      <alignment horizontal="center" vertical="center"/>
    </xf>
    <xf numFmtId="165" fontId="17" fillId="0" borderId="8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/>
    </xf>
    <xf numFmtId="4" fontId="41" fillId="0" borderId="0" xfId="0" applyNumberFormat="1" applyFont="1"/>
    <xf numFmtId="10" fontId="13" fillId="0" borderId="7" xfId="0" applyNumberFormat="1" applyFont="1" applyBorder="1" applyAlignment="1">
      <alignment horizontal="center" vertical="center"/>
    </xf>
    <xf numFmtId="10" fontId="4" fillId="0" borderId="7" xfId="0" applyNumberFormat="1" applyFont="1" applyBorder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4" fontId="42" fillId="0" borderId="0" xfId="0" applyNumberFormat="1" applyFont="1"/>
    <xf numFmtId="4" fontId="43" fillId="0" borderId="0" xfId="0" applyNumberFormat="1" applyFont="1"/>
    <xf numFmtId="167" fontId="0" fillId="0" borderId="0" xfId="0" applyNumberFormat="1"/>
    <xf numFmtId="167" fontId="36" fillId="0" borderId="0" xfId="0" applyNumberFormat="1" applyFont="1"/>
    <xf numFmtId="49" fontId="44" fillId="0" borderId="8" xfId="0" applyNumberFormat="1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49" fontId="26" fillId="0" borderId="8" xfId="0" applyNumberFormat="1" applyFont="1" applyBorder="1" applyAlignment="1">
      <alignment horizontal="left" vertical="center" wrapText="1"/>
    </xf>
    <xf numFmtId="1" fontId="12" fillId="0" borderId="0" xfId="0" applyNumberFormat="1" applyFont="1" applyAlignment="1">
      <alignment horizontal="center"/>
    </xf>
    <xf numFmtId="1" fontId="33" fillId="0" borderId="7" xfId="0" applyNumberFormat="1" applyFont="1" applyBorder="1" applyAlignment="1">
      <alignment horizontal="center" vertical="center"/>
    </xf>
    <xf numFmtId="1" fontId="15" fillId="0" borderId="7" xfId="0" applyNumberFormat="1" applyFont="1" applyBorder="1" applyAlignment="1">
      <alignment horizontal="center" vertical="center"/>
    </xf>
    <xf numFmtId="1" fontId="33" fillId="0" borderId="8" xfId="0" applyNumberFormat="1" applyFont="1" applyBorder="1" applyAlignment="1">
      <alignment horizontal="center" vertical="center"/>
    </xf>
    <xf numFmtId="1" fontId="15" fillId="0" borderId="8" xfId="0" applyNumberFormat="1" applyFont="1" applyBorder="1" applyAlignment="1">
      <alignment horizontal="center" vertical="center"/>
    </xf>
    <xf numFmtId="1" fontId="17" fillId="0" borderId="7" xfId="0" applyNumberFormat="1" applyFont="1" applyBorder="1" applyAlignment="1">
      <alignment horizontal="center" vertical="center"/>
    </xf>
    <xf numFmtId="1" fontId="17" fillId="3" borderId="7" xfId="0" applyNumberFormat="1" applyFont="1" applyFill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 vertical="center"/>
    </xf>
    <xf numFmtId="4" fontId="45" fillId="0" borderId="0" xfId="0" applyNumberFormat="1" applyFont="1"/>
    <xf numFmtId="10" fontId="4" fillId="0" borderId="0" xfId="0" applyNumberFormat="1" applyFont="1" applyAlignment="1">
      <alignment horizontal="center" vertical="center"/>
    </xf>
    <xf numFmtId="0" fontId="34" fillId="0" borderId="7" xfId="0" applyFont="1" applyBorder="1" applyAlignment="1">
      <alignment horizontal="center" vertical="center" wrapText="1"/>
    </xf>
    <xf numFmtId="168" fontId="11" fillId="0" borderId="0" xfId="0" applyNumberFormat="1" applyFont="1"/>
    <xf numFmtId="168" fontId="2" fillId="0" borderId="0" xfId="20" applyNumberFormat="1"/>
    <xf numFmtId="3" fontId="2" fillId="0" borderId="0" xfId="20" applyNumberFormat="1"/>
    <xf numFmtId="1" fontId="35" fillId="0" borderId="0" xfId="0" applyNumberFormat="1" applyFont="1"/>
    <xf numFmtId="1" fontId="36" fillId="0" borderId="0" xfId="0" applyNumberFormat="1" applyFont="1"/>
    <xf numFmtId="14" fontId="14" fillId="2" borderId="5" xfId="0" applyNumberFormat="1" applyFont="1" applyFill="1" applyBorder="1" applyAlignment="1">
      <alignment horizontal="center" vertical="center" wrapText="1"/>
    </xf>
    <xf numFmtId="14" fontId="14" fillId="2" borderId="6" xfId="0" applyNumberFormat="1" applyFont="1" applyFill="1" applyBorder="1" applyAlignment="1">
      <alignment horizontal="center" vertical="center" wrapText="1"/>
    </xf>
    <xf numFmtId="14" fontId="11" fillId="2" borderId="6" xfId="0" applyNumberFormat="1" applyFont="1" applyFill="1" applyBorder="1" applyAlignment="1">
      <alignment vertical="center" wrapText="1"/>
    </xf>
    <xf numFmtId="14" fontId="11" fillId="2" borderId="2" xfId="0" applyNumberFormat="1" applyFont="1" applyFill="1" applyBorder="1" applyAlignment="1">
      <alignment vertical="center" wrapText="1"/>
    </xf>
    <xf numFmtId="14" fontId="4" fillId="0" borderId="8" xfId="0" applyNumberFormat="1" applyFont="1" applyBorder="1" applyAlignment="1">
      <alignment horizontal="center" vertical="center" wrapText="1"/>
    </xf>
    <xf numFmtId="14" fontId="16" fillId="0" borderId="8" xfId="0" applyNumberFormat="1" applyFont="1" applyBorder="1" applyAlignment="1">
      <alignment horizontal="center" vertical="center" wrapText="1"/>
    </xf>
    <xf numFmtId="14" fontId="17" fillId="0" borderId="8" xfId="0" applyNumberFormat="1" applyFont="1" applyBorder="1" applyAlignment="1">
      <alignment horizontal="center" vertical="center" wrapText="1"/>
    </xf>
    <xf numFmtId="14" fontId="13" fillId="3" borderId="7" xfId="0" applyNumberFormat="1" applyFont="1" applyFill="1" applyBorder="1" applyAlignment="1">
      <alignment horizontal="center" vertical="center" wrapText="1"/>
    </xf>
    <xf numFmtId="14" fontId="13" fillId="0" borderId="8" xfId="0" applyNumberFormat="1" applyFont="1" applyBorder="1" applyAlignment="1">
      <alignment horizontal="center" vertical="center" wrapText="1"/>
    </xf>
    <xf numFmtId="1" fontId="0" fillId="0" borderId="0" xfId="0" applyNumberFormat="1"/>
    <xf numFmtId="1" fontId="13" fillId="0" borderId="7" xfId="0" applyNumberFormat="1" applyFont="1" applyBorder="1" applyAlignment="1">
      <alignment horizontal="center" vertical="center"/>
    </xf>
    <xf numFmtId="1" fontId="4" fillId="0" borderId="8" xfId="23" applyNumberFormat="1" applyFont="1" applyBorder="1" applyAlignment="1">
      <alignment horizontal="center" vertical="center"/>
    </xf>
    <xf numFmtId="1" fontId="4" fillId="0" borderId="7" xfId="23" applyNumberFormat="1" applyFont="1" applyBorder="1" applyAlignment="1">
      <alignment horizontal="center" vertical="center"/>
    </xf>
    <xf numFmtId="169" fontId="36" fillId="0" borderId="0" xfId="0" applyNumberFormat="1" applyFont="1"/>
    <xf numFmtId="1" fontId="34" fillId="0" borderId="7" xfId="23" applyNumberFormat="1" applyFont="1" applyBorder="1" applyAlignment="1">
      <alignment horizontal="center" vertical="center"/>
    </xf>
    <xf numFmtId="0" fontId="37" fillId="2" borderId="4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vertical="center" wrapText="1"/>
    </xf>
    <xf numFmtId="0" fontId="14" fillId="2" borderId="3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vertical="center" wrapText="1"/>
    </xf>
    <xf numFmtId="0" fontId="37" fillId="2" borderId="3" xfId="0" applyFont="1" applyFill="1" applyBorder="1" applyAlignment="1">
      <alignment vertical="center" wrapText="1"/>
    </xf>
    <xf numFmtId="0" fontId="37" fillId="2" borderId="4" xfId="0" applyFont="1" applyFill="1" applyBorder="1" applyAlignment="1">
      <alignment vertical="center" wrapText="1"/>
    </xf>
    <xf numFmtId="0" fontId="37" fillId="2" borderId="1" xfId="0" applyFont="1" applyFill="1" applyBorder="1" applyAlignment="1">
      <alignment vertical="center" wrapText="1"/>
    </xf>
    <xf numFmtId="0" fontId="13" fillId="2" borderId="3" xfId="0" applyFont="1" applyFill="1" applyBorder="1" applyAlignment="1">
      <alignment vertical="center"/>
    </xf>
    <xf numFmtId="0" fontId="13" fillId="2" borderId="4" xfId="0" applyFont="1" applyFill="1" applyBorder="1" applyAlignment="1">
      <alignment vertical="center"/>
    </xf>
    <xf numFmtId="0" fontId="13" fillId="2" borderId="1" xfId="0" applyFont="1" applyFill="1" applyBorder="1" applyAlignment="1">
      <alignment vertical="center"/>
    </xf>
    <xf numFmtId="1" fontId="13" fillId="2" borderId="3" xfId="0" applyNumberFormat="1" applyFont="1" applyFill="1" applyBorder="1" applyAlignment="1">
      <alignment vertical="center"/>
    </xf>
    <xf numFmtId="1" fontId="13" fillId="2" borderId="4" xfId="0" applyNumberFormat="1" applyFont="1" applyFill="1" applyBorder="1" applyAlignment="1">
      <alignment vertical="center"/>
    </xf>
    <xf numFmtId="1" fontId="13" fillId="2" borderId="1" xfId="0" applyNumberFormat="1" applyFont="1" applyFill="1" applyBorder="1" applyAlignment="1">
      <alignment vertical="center"/>
    </xf>
    <xf numFmtId="165" fontId="11" fillId="0" borderId="0" xfId="0" applyNumberFormat="1" applyFont="1"/>
    <xf numFmtId="165" fontId="14" fillId="2" borderId="3" xfId="0" applyNumberFormat="1" applyFont="1" applyFill="1" applyBorder="1" applyAlignment="1">
      <alignment vertical="center" wrapText="1"/>
    </xf>
    <xf numFmtId="165" fontId="14" fillId="2" borderId="4" xfId="0" applyNumberFormat="1" applyFont="1" applyFill="1" applyBorder="1" applyAlignment="1">
      <alignment horizontal="center" vertical="center" wrapText="1"/>
    </xf>
    <xf numFmtId="165" fontId="14" fillId="2" borderId="1" xfId="0" applyNumberFormat="1" applyFont="1" applyFill="1" applyBorder="1" applyAlignment="1">
      <alignment horizontal="center" vertical="center" wrapText="1"/>
    </xf>
    <xf numFmtId="165" fontId="13" fillId="3" borderId="7" xfId="0" applyNumberFormat="1" applyFont="1" applyFill="1" applyBorder="1" applyAlignment="1">
      <alignment horizontal="center" vertical="center" wrapText="1"/>
    </xf>
    <xf numFmtId="165" fontId="16" fillId="0" borderId="7" xfId="0" applyNumberFormat="1" applyFont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1" fontId="13" fillId="2" borderId="3" xfId="0" applyNumberFormat="1" applyFont="1" applyFill="1" applyBorder="1" applyAlignment="1">
      <alignment horizontal="center" vertical="center"/>
    </xf>
    <xf numFmtId="1" fontId="13" fillId="2" borderId="4" xfId="0" applyNumberFormat="1" applyFont="1" applyFill="1" applyBorder="1" applyAlignment="1">
      <alignment horizontal="center" vertical="center"/>
    </xf>
    <xf numFmtId="1" fontId="13" fillId="2" borderId="1" xfId="0" applyNumberFormat="1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37" fillId="2" borderId="3" xfId="0" applyFont="1" applyFill="1" applyBorder="1" applyAlignment="1">
      <alignment horizontal="center" vertical="center" wrapText="1"/>
    </xf>
    <xf numFmtId="0" fontId="37" fillId="2" borderId="4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center" wrapText="1"/>
    </xf>
    <xf numFmtId="14" fontId="14" fillId="2" borderId="3" xfId="0" applyNumberFormat="1" applyFont="1" applyFill="1" applyBorder="1" applyAlignment="1">
      <alignment horizontal="center" vertical="center" wrapText="1"/>
    </xf>
    <xf numFmtId="14" fontId="14" fillId="2" borderId="4" xfId="0" applyNumberFormat="1" applyFont="1" applyFill="1" applyBorder="1" applyAlignment="1">
      <alignment horizontal="center" vertical="center" wrapText="1"/>
    </xf>
    <xf numFmtId="14" fontId="14" fillId="2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33" fillId="0" borderId="7" xfId="0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left" vertical="center" wrapText="1"/>
    </xf>
    <xf numFmtId="3" fontId="4" fillId="0" borderId="8" xfId="23" applyNumberFormat="1" applyFont="1" applyFill="1" applyBorder="1" applyAlignment="1">
      <alignment horizontal="center" vertical="center"/>
    </xf>
    <xf numFmtId="3" fontId="4" fillId="0" borderId="8" xfId="0" applyNumberFormat="1" applyFont="1" applyFill="1" applyBorder="1" applyAlignment="1">
      <alignment horizontal="center" vertical="center"/>
    </xf>
    <xf numFmtId="165" fontId="4" fillId="0" borderId="8" xfId="0" applyNumberFormat="1" applyFont="1" applyFill="1" applyBorder="1" applyAlignment="1">
      <alignment horizontal="center" vertical="center" wrapText="1"/>
    </xf>
    <xf numFmtId="0" fontId="34" fillId="0" borderId="8" xfId="0" applyFont="1" applyFill="1" applyBorder="1" applyAlignment="1">
      <alignment horizontal="center" vertical="center" wrapText="1"/>
    </xf>
    <xf numFmtId="4" fontId="36" fillId="0" borderId="0" xfId="0" applyNumberFormat="1" applyFont="1" applyFill="1"/>
    <xf numFmtId="169" fontId="36" fillId="0" borderId="0" xfId="0" applyNumberFormat="1" applyFont="1" applyFill="1"/>
    <xf numFmtId="3" fontId="36" fillId="0" borderId="0" xfId="0" applyNumberFormat="1" applyFont="1" applyFill="1"/>
    <xf numFmtId="6" fontId="36" fillId="0" borderId="0" xfId="0" applyNumberFormat="1" applyFont="1" applyFill="1"/>
    <xf numFmtId="3" fontId="4" fillId="0" borderId="0" xfId="0" applyNumberFormat="1" applyFont="1" applyFill="1" applyAlignment="1">
      <alignment horizontal="center" vertical="center"/>
    </xf>
    <xf numFmtId="3" fontId="4" fillId="0" borderId="0" xfId="23" applyNumberFormat="1" applyFont="1" applyFill="1" applyAlignment="1">
      <alignment horizontal="center" vertical="center"/>
    </xf>
    <xf numFmtId="1" fontId="36" fillId="0" borderId="0" xfId="0" applyNumberFormat="1" applyFont="1" applyFill="1"/>
    <xf numFmtId="0" fontId="36" fillId="0" borderId="0" xfId="0" applyFont="1" applyFill="1"/>
  </cellXfs>
  <cellStyles count="45">
    <cellStyle name="Comma 2" xfId="9" xr:uid="{00000000-0005-0000-0000-000000000000}"/>
    <cellStyle name="Comma 2 2" xfId="26" xr:uid="{00000000-0005-0000-0000-000001000000}"/>
    <cellStyle name="Comma 2 2 2" xfId="29" xr:uid="{6FCF4D82-7EB7-4194-AB12-17E23BC15AE8}"/>
    <cellStyle name="Comma 2 2 2 2" xfId="33" xr:uid="{DD94BA69-9A3A-43D8-93CA-713820BE40B3}"/>
    <cellStyle name="Comma 2 2 2 3" xfId="39" xr:uid="{EA6B0ABF-C730-4B1F-9E0B-7F34587307C5}"/>
    <cellStyle name="Comma 2 2 2 4" xfId="43" xr:uid="{AE05B41C-0E04-4E50-A5D3-E5093C1FEACD}"/>
    <cellStyle name="Comma 2 2 3" xfId="31" xr:uid="{BEC605EF-33D3-464B-85EB-3181945C9EDF}"/>
    <cellStyle name="Comma 2 2 4" xfId="37" xr:uid="{D2FAA263-80B1-4D51-9E2B-66C0318EBC88}"/>
    <cellStyle name="Comma 2 2 5" xfId="41" xr:uid="{F97797B9-AC14-412E-8BB4-5E2F40F8A596}"/>
    <cellStyle name="Comma 2 3" xfId="28" xr:uid="{C605276D-F15F-48B4-83B8-4E0AF6825D6F}"/>
    <cellStyle name="Comma 2 3 2" xfId="32" xr:uid="{6C49401E-EF9C-4D14-8EFC-FDB872ACE506}"/>
    <cellStyle name="Comma 2 3 3" xfId="38" xr:uid="{65725761-D561-46B8-8290-0DD54A06A8F7}"/>
    <cellStyle name="Comma 2 3 4" xfId="42" xr:uid="{563B6117-6378-4B36-BB77-7215E520844A}"/>
    <cellStyle name="Comma 2 4" xfId="30" xr:uid="{1876FDCE-8A70-4EF2-BAB7-C141E41F08C3}"/>
    <cellStyle name="Comma 2 5" xfId="36" xr:uid="{90A28A4C-42B4-4C7A-94E5-FA34B5E3C4C8}"/>
    <cellStyle name="Comma 2 6" xfId="40" xr:uid="{8FA492CC-BE93-4F6F-9C24-785830B9272C}"/>
    <cellStyle name="Currency 2" xfId="35" xr:uid="{FDDC152D-F889-4CAB-893C-927B4E6E4068}"/>
    <cellStyle name="Įprastas 2" xfId="14" xr:uid="{00000000-0005-0000-0000-000002000000}"/>
    <cellStyle name="Įprastas 2 2" xfId="20" xr:uid="{00000000-0005-0000-0000-000003000000}"/>
    <cellStyle name="Įprastas 3" xfId="15" xr:uid="{00000000-0005-0000-0000-000004000000}"/>
    <cellStyle name="Įprastas 4" xfId="24" xr:uid="{00000000-0005-0000-0000-000005000000}"/>
    <cellStyle name="Įprastas 4 2" xfId="27" xr:uid="{00000000-0005-0000-0000-000006000000}"/>
    <cellStyle name="Įprastas 5" xfId="25" xr:uid="{00000000-0005-0000-0000-000007000000}"/>
    <cellStyle name="Normal" xfId="0" builtinId="0"/>
    <cellStyle name="Normal 10" xfId="18" xr:uid="{00000000-0005-0000-0000-000009000000}"/>
    <cellStyle name="Normal 11" xfId="19" xr:uid="{00000000-0005-0000-0000-00000A000000}"/>
    <cellStyle name="Normal 12" xfId="21" xr:uid="{00000000-0005-0000-0000-00000B000000}"/>
    <cellStyle name="Normal 13" xfId="44" xr:uid="{ED14B3CC-384A-4173-9161-82905FCA8C64}"/>
    <cellStyle name="Normal 2" xfId="1" xr:uid="{00000000-0005-0000-0000-00000C000000}"/>
    <cellStyle name="Normal 2 2" xfId="3" xr:uid="{00000000-0005-0000-0000-00000D000000}"/>
    <cellStyle name="Normal 2 3" xfId="13" xr:uid="{00000000-0005-0000-0000-00000E000000}"/>
    <cellStyle name="Normal 2 4" xfId="23" xr:uid="{00000000-0005-0000-0000-00000F000000}"/>
    <cellStyle name="Normal 2 5" xfId="34" xr:uid="{AF80D4B6-BFF2-470F-BBAB-F7E37F57FFA4}"/>
    <cellStyle name="Normal 3" xfId="2" xr:uid="{00000000-0005-0000-0000-000010000000}"/>
    <cellStyle name="Normal 3 2" xfId="4" xr:uid="{00000000-0005-0000-0000-000011000000}"/>
    <cellStyle name="Normal 3 3" xfId="22" xr:uid="{00000000-0005-0000-0000-000012000000}"/>
    <cellStyle name="Normal 4" xfId="5" xr:uid="{00000000-0005-0000-0000-000013000000}"/>
    <cellStyle name="Normal 5" xfId="6" xr:uid="{00000000-0005-0000-0000-000014000000}"/>
    <cellStyle name="Normal 6" xfId="7" xr:uid="{00000000-0005-0000-0000-000015000000}"/>
    <cellStyle name="Normal 7" xfId="8" xr:uid="{00000000-0005-0000-0000-000016000000}"/>
    <cellStyle name="Normal 7 2" xfId="10" xr:uid="{00000000-0005-0000-0000-000017000000}"/>
    <cellStyle name="Normal 8" xfId="11" xr:uid="{00000000-0005-0000-0000-000018000000}"/>
    <cellStyle name="Normal 9" xfId="12" xr:uid="{00000000-0005-0000-0000-000019000000}"/>
    <cellStyle name="Normal 9 2" xfId="17" xr:uid="{00000000-0005-0000-0000-00001A000000}"/>
    <cellStyle name="Обычный_niko_all" xfId="16" xr:uid="{00000000-0005-0000-0000-00001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styles" Target="styles.xml"/><Relationship Id="rId108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252502</xdr:colOff>
      <xdr:row>1</xdr:row>
      <xdr:rowOff>57600</xdr:rowOff>
    </xdr:from>
    <xdr:to>
      <xdr:col>15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0D9488F-9E51-47BD-867E-BF87E5ACD40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621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15</xdr:col>
      <xdr:colOff>252502</xdr:colOff>
      <xdr:row>1</xdr:row>
      <xdr:rowOff>57600</xdr:rowOff>
    </xdr:from>
    <xdr:to>
      <xdr:col>15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F5F20D3B-784D-4318-8B81-0D6EF4CD95F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62152" y="305250"/>
          <a:ext cx="360" cy="147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8911C56-38B8-44E1-B217-525A1DF6CB1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67227" y="305250"/>
          <a:ext cx="360" cy="11585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C41D447-1483-404D-B74D-448F02BB77C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67227" y="305250"/>
          <a:ext cx="360" cy="1158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E62EC5F-D698-48B7-8944-6D77A7A51D2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21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6D34953A-BC25-4B3F-8E21-C939DD76095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21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214A3E6-71AA-4880-AB81-8F65D5E26D4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21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AC3B456-C890-4CBF-90A5-89F07A861F7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21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390C6905-F657-476E-84C0-A940D90F0DF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544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E3BB633B-875F-4979-BA9E-CE3D1545C76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5442" y="301440"/>
          <a:ext cx="360" cy="1476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2E7F31C3-75F6-4EAD-85CA-AECCE6B3CA7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21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4E201C69-4213-4DE5-9408-C23098BDE8F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21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27519F4-2156-48EA-B433-F070208ECE0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6B72F11-98A5-4BEC-8B4F-71C0F2BE17A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8D7EB49-7BEC-4060-9B88-B301D9E7AD8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7820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D782359-9628-4A5C-BD1C-A45BB1ABC20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78202" y="301440"/>
          <a:ext cx="360" cy="1476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8AFEE17-A3CD-49CF-9FCD-283B3406AA4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19138EF1-98BD-468F-9346-D7D0F51611B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6022643-9B0E-4FB1-9FAB-4937CBEBBF3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7820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392E9BB9-BB51-4957-AC35-25128C17F58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78202" y="301440"/>
          <a:ext cx="360" cy="1476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2B9F10DC-3B09-47E6-AFC3-1660AA9FB07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5302" y="24048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5B666A77-5045-4E66-AB74-1591555C3AB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5302" y="240480"/>
          <a:ext cx="360" cy="147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252502</xdr:colOff>
      <xdr:row>1</xdr:row>
      <xdr:rowOff>57600</xdr:rowOff>
    </xdr:from>
    <xdr:to>
      <xdr:col>15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7BF28A4-17AB-41FE-A12B-B251F1D8311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685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15</xdr:col>
      <xdr:colOff>252502</xdr:colOff>
      <xdr:row>1</xdr:row>
      <xdr:rowOff>57600</xdr:rowOff>
    </xdr:from>
    <xdr:to>
      <xdr:col>15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04944760-587C-43D3-95B8-C6B186196CD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68552" y="305250"/>
          <a:ext cx="360" cy="1476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4" name="Rankraštį 1">
          <a:extLst>
            <a:ext uri="{FF2B5EF4-FFF2-40B4-BE49-F238E27FC236}">
              <a16:creationId xmlns:a16="http://schemas.microsoft.com/office/drawing/2014/main" id="{AC938FA6-EEC9-4586-B750-C157F35CE34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7820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5" name="Rankraštį 1">
          <a:extLst>
            <a:ext uri="{FF2B5EF4-FFF2-40B4-BE49-F238E27FC236}">
              <a16:creationId xmlns:a16="http://schemas.microsoft.com/office/drawing/2014/main" id="{2B90ADD3-8919-4029-9BCA-9050A297BDF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78202" y="301440"/>
          <a:ext cx="360" cy="1476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ABADA94C-E305-42BE-852C-A321B29CA09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F5D1BC61-A90B-4E69-BEF7-C3D33A7E636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31EE173E-6E07-4069-B65A-2840A3214BF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227B2ED-8E31-4417-B0CA-C19F13D7EE4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C4F20F9F-B674-4628-82FB-FFA504E2AE9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543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4396FBD4-F1EC-4DBF-8DC8-2A4B5AF1EEA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54302" y="305250"/>
          <a:ext cx="360" cy="1476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F782BC2E-C552-41AF-A500-99BBCB0365F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543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47B3CBB9-1160-4596-B344-65A4A3E3EE1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54302" y="305250"/>
          <a:ext cx="360" cy="1476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71910869-39D9-4EFB-A09C-41EEB79077F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543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A9E12C8-895C-42C6-B13E-339E4A66092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54352" y="305250"/>
          <a:ext cx="360" cy="1476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CCEB4A7-BD82-4AE8-98CA-A13E3964FF6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543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BAB89877-7ECD-4C06-AB29-157AA6D3193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54352" y="305250"/>
          <a:ext cx="360" cy="1476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87502B00-426E-483E-858F-9135A8F5DA0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848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35CB6B8-9B41-43B3-8707-89DA7AB9219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84882" y="301440"/>
          <a:ext cx="360" cy="1476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77F452FE-71EA-4078-9320-23C5E538D81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543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ED5C99DD-3A82-4BF1-9D00-51E20B3A23E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54352" y="305250"/>
          <a:ext cx="360" cy="1476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9751542B-1EE0-4EC4-BB78-37D2FDB7B3E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76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323E5CE1-368B-423A-9B20-68A2693B699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7677" y="305250"/>
          <a:ext cx="360" cy="147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6150C70-0952-41B2-97AD-74FF941A9A0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8867EAA-A72D-49A9-B951-593097C98DF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A716771A-8453-40A8-95F4-760250FF000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76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02625AB6-C5E1-419A-9E14-4B14F9734A5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7677" y="305250"/>
          <a:ext cx="360" cy="1476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FBEA245C-B191-4829-A3BC-FC1C20677ED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76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61D21A34-E284-430B-A1AB-DEE629167D8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7677" y="305250"/>
          <a:ext cx="360" cy="1476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1C786F2E-3167-47E8-9DD6-B0C28F95C22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1630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0A0616B-22B3-4C48-9646-1F7B0C9858E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16302" y="301440"/>
          <a:ext cx="360" cy="1476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1FA6A213-64E4-4F66-A7EB-AF3760E9935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306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F04E1D41-F6B8-416B-B978-A1430A52064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30602" y="305250"/>
          <a:ext cx="360" cy="1476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A9D8664D-FAC6-4791-B464-E4B5B50932D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876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965C9C32-2549-4B07-BE13-98B2A4CBBC0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87652" y="305250"/>
          <a:ext cx="360" cy="1476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4EB55C4B-30B0-4EFB-873C-262E950A8EE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828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94EF384D-3A06-4FD9-BE3C-C19333D80CA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82852" y="305250"/>
          <a:ext cx="360" cy="1476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ADE0EF8-34FD-439A-A976-34FC64DD6B3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3A432651-A7E2-44CA-A331-315CB9C386D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63A547A7-5D4D-487A-A7B1-A1CA2D6FD60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8F630C6F-0AE2-40E8-8D97-336D668BC1F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CA0A7E6C-C163-41A2-A975-64081EAC3EB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5E442DB1-468C-4B0D-875C-976482D7DCE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AEA9E2DF-79F3-42A4-9860-573B485F7C0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A59856E3-F8C0-4456-B5BA-B40960FEE85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8860782-C467-4F2D-AFDE-0CB2BCA6E3F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5C70C20-7C4B-4B97-813F-6AAE1EE9E49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314C7702-A68F-4279-8858-606EAEC9B1F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94BD33B-3EBE-49B7-959F-E1C7B98A30C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BD27384-C8A5-464F-ADC4-BA68BAF240B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C11C379-C483-456D-8EA3-5D632D0F104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E38C76D-0F19-41C3-AE3D-22BD94A6282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93CE759-BDAC-46CF-B334-0D2154BCD12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648C4979-1270-4A73-9A71-CD7877218B5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044E5537-EB83-4036-9358-5F2E7901AED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C5940A5-302A-4579-A360-653933C85D8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CC53DF7-E32E-41A0-98E9-B5B483D5497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408FFA59-D7FE-46FD-ABAD-E27F844569E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D9E750A-C54E-42D8-AECB-D11104492C3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BD3597D-1382-436E-A290-98100660BD8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69E342C9-DED0-4290-96E9-5902BFBCFC6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93CD936-03E4-4A37-98A5-E300B4575E0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C65BCDC-BBEB-4F5F-AFB6-0576370B4EA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28E044BA-BB43-411D-B38C-710DF1ABA47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E73CAB24-99F5-4984-AA27-12FDF7A31CC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C732B82-BAF8-4084-8E6A-966A3DCADB5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5A76DB7-8E51-44B5-B414-7F08D0DFE41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93D449B-97DF-4A54-8410-9E8F3D99EDA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4CB739B7-D621-4BB8-BCF4-9572AF74C8F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713ADD06-5119-407C-9F5E-9EA17A2DBE3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6B77A7AF-04B2-451F-84B8-03E8112DC9C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337671C5-9B09-4216-AEBC-18C7A70A305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45ADA02A-13F5-4BE7-9378-E4CE427F8E8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E48C98D-E36A-4ACC-A15B-BDD69BC7FF0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12A22BF7-5AD6-4984-A00C-7D07A7E66BA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BF7146E-A000-485F-A9FA-CA7B27D5B56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F97DDD5-7265-41F6-A231-38A1C407EAE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6FF92D4A-5F73-4DC7-81CA-9CA3C5C5469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1D750940-E2B3-4DC2-96D9-08265D13334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4E172EC5-E72E-49CA-99E2-00C666D1DCE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6D8A77FA-FD33-4773-AC76-40640687809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85EA88C-A483-43CA-AB54-2F92F901AF4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A62266E-5509-4701-8277-A15FBCE6FFE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45FDC308-B73B-4D55-B05D-751CBF3847D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04F3BDC0-0FF5-49E7-B969-9054BB249BA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CE23B067-5A69-460E-96F7-4C9E5418001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BE9F642A-993F-462A-B406-B6805665D6D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897E111-2DD5-4ACB-BE77-C948A179544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15B6F54C-65D5-43AB-B61E-47646504302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918D5FE-C01F-4754-9A76-9E1C6B7CA83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950FFACE-AB7A-4E98-BEF8-C593BFACC82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AC603D8B-4F16-43BC-A821-C646893095F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76FEBC8-A44B-4189-81CB-D990ADDBE6C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808E9605-AEFB-45AE-974F-59EE82F576C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1B962E23-73A3-4E67-A35A-5AAF9910613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ED897BF-0984-4C97-A708-AB7C63A49D4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F4447E7-6BB5-4665-8745-1B073331902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7CCA57D-8CE8-4E50-9F81-167F02871A7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31498D7-C196-4036-BC19-8AB99D64071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25FDA86F-4930-45E9-875D-CDD623DA06C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9B027E08-C44D-414E-B183-CF6B3F08764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1D682A4-53D5-4CD6-9659-3BB23380525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E611818E-6BB0-4808-A7E3-09F7FDEE648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083A90A-42C2-4523-B50F-7B1C4A22AA6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05EA330-8FFA-41DB-9802-6451ED42D7C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F62371A-F880-4E33-BB6D-1513E17E139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D0844D21-EDD1-40BA-82CC-275C7E3D49F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186ADEF9-DEEE-45AE-9E85-CE6A5929CA8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3D025353-8A9D-44C0-A76C-C7E9132B682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4FF560C-3955-4D60-B842-F78C937FC1E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6C120E12-1F54-4321-A2E9-AEBF990BD49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536C480-8FA6-4B3B-93DD-54CA60CA179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430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A253CEAF-9FE9-4646-91D1-ECDC51BB1DB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43077" y="305250"/>
          <a:ext cx="360" cy="1476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CD63C16-624C-43F5-BEB8-BEA356B7F7E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3865D31A-171B-48D3-904C-43D6977C43C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F2A2F2F-9F81-4730-BB06-3FA8BF634E0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9F1316F-7E30-4FDB-B6CD-3259E3184F5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7B1FCB05-CB1E-4684-B8A6-5F6BE8CFDB5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DB1B0E69-198B-47D8-A956-D64FCBBB714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A1F918ED-7F33-44C1-B47A-3E5E08EC4E8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56543EBE-8487-4AE8-89B3-AFBF2A3C1E7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99DD98E3-63F5-4B3A-BBD4-756288778FD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D0424E82-765D-4C85-922A-05AC3E93002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FE74136-D9EE-4BC6-94F7-9F466A60352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B526E1F-5C4B-4F13-AD2E-A3E96427241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37E73236-AA72-44EF-AC97-F0B00AF1DDC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3A92E26C-3832-46DE-A04F-D21F78BE951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52F5D0B-2AB1-410D-985B-CE09C6670E9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EBE75C6-A94E-4EA6-B3A3-07552EAA9CE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864B09A0-609F-4DC8-8B3A-B0F5196EC25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40380" y="298261"/>
          <a:ext cx="9360" cy="241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17AACE4-8E84-4800-8D92-11BF1CDADC7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640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567FC67C-ACB8-48E0-8F65-1BDB953524D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64052" y="305250"/>
          <a:ext cx="360" cy="147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741B155-0CB9-40B1-B4DB-4FEEF2BF6BC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67227" y="305250"/>
          <a:ext cx="360" cy="11585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1DE54EA2-A894-4E94-AD5D-3B4B5B7F3F1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67227" y="305250"/>
          <a:ext cx="360" cy="115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91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9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2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53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7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62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63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8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9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70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71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72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73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7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6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7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8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9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80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81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8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83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84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85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86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87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88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89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9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D4DC0-40F1-4CCC-9857-34280F33DEA0}">
  <sheetPr>
    <tabColor theme="0"/>
  </sheetPr>
  <dimension ref="A1:Y95"/>
  <sheetViews>
    <sheetView tabSelected="1" zoomScale="60" zoomScaleNormal="60" workbookViewId="0">
      <selection activeCell="P67" sqref="P67"/>
    </sheetView>
  </sheetViews>
  <sheetFormatPr defaultColWidth="8.88671875" defaultRowHeight="14.4"/>
  <cols>
    <col min="1" max="1" width="4.109375" style="1" customWidth="1"/>
    <col min="2" max="2" width="5.88671875" style="58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200" customWidth="1"/>
    <col min="15" max="15" width="15.6640625" style="1" customWidth="1"/>
    <col min="16" max="16" width="18.109375" style="1" customWidth="1"/>
    <col min="17" max="17" width="11.664062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58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156"/>
      <c r="C1" s="30"/>
      <c r="D1" s="30"/>
      <c r="E1" s="30"/>
      <c r="F1" s="30" t="s">
        <v>1045</v>
      </c>
      <c r="G1" s="30"/>
      <c r="H1" s="30"/>
      <c r="I1" s="30"/>
    </row>
    <row r="2" spans="1:24" ht="19.5" customHeight="1">
      <c r="A2" s="30"/>
      <c r="B2" s="156"/>
      <c r="C2" s="30"/>
      <c r="D2" s="30"/>
      <c r="E2" s="30"/>
      <c r="F2" s="30" t="s">
        <v>1046</v>
      </c>
      <c r="G2" s="30"/>
      <c r="H2" s="30"/>
      <c r="I2" s="30"/>
      <c r="J2" s="30"/>
      <c r="K2" s="30"/>
    </row>
    <row r="4" spans="1:24" ht="15.6" customHeight="1" thickBot="1"/>
    <row r="5" spans="1:24" ht="15" customHeight="1">
      <c r="A5" s="194"/>
      <c r="B5" s="197"/>
      <c r="C5" s="189" t="s">
        <v>926</v>
      </c>
      <c r="D5" s="31"/>
      <c r="E5" s="112"/>
      <c r="F5" s="189" t="s">
        <v>926</v>
      </c>
      <c r="G5" s="31"/>
      <c r="H5" s="189" t="s">
        <v>926</v>
      </c>
      <c r="I5" s="83" t="s">
        <v>926</v>
      </c>
      <c r="J5" s="191" t="s">
        <v>926</v>
      </c>
      <c r="K5" s="191" t="s">
        <v>926</v>
      </c>
      <c r="L5" s="83" t="s">
        <v>926</v>
      </c>
      <c r="M5" s="189" t="s">
        <v>926</v>
      </c>
      <c r="N5" s="201" t="s">
        <v>926</v>
      </c>
      <c r="O5" s="189" t="s">
        <v>926</v>
      </c>
      <c r="Q5" s="4"/>
    </row>
    <row r="6" spans="1:24">
      <c r="A6" s="195"/>
      <c r="B6" s="198"/>
      <c r="C6" s="84" t="s">
        <v>2</v>
      </c>
      <c r="D6" s="32" t="s">
        <v>1047</v>
      </c>
      <c r="E6" s="32" t="s">
        <v>1027</v>
      </c>
      <c r="F6" s="84" t="s">
        <v>3</v>
      </c>
      <c r="G6" s="32" t="s">
        <v>1047</v>
      </c>
      <c r="H6" s="84" t="s">
        <v>4</v>
      </c>
      <c r="I6" s="84" t="s">
        <v>5</v>
      </c>
      <c r="J6" s="187" t="s">
        <v>6</v>
      </c>
      <c r="K6" s="187" t="s">
        <v>1043</v>
      </c>
      <c r="L6" s="84" t="s">
        <v>1032</v>
      </c>
      <c r="M6" s="84" t="s">
        <v>1033</v>
      </c>
      <c r="N6" s="202" t="s">
        <v>1038</v>
      </c>
      <c r="O6" s="84" t="s">
        <v>11</v>
      </c>
    </row>
    <row r="7" spans="1:24">
      <c r="A7" s="195"/>
      <c r="B7" s="198"/>
      <c r="C7" s="188"/>
      <c r="D7" s="32" t="s">
        <v>1040</v>
      </c>
      <c r="E7" s="113" t="s">
        <v>1040</v>
      </c>
      <c r="F7" s="188"/>
      <c r="G7" s="32" t="s">
        <v>16</v>
      </c>
      <c r="H7" s="188"/>
      <c r="I7" s="188"/>
      <c r="J7" s="192"/>
      <c r="K7" s="187" t="s">
        <v>1044</v>
      </c>
      <c r="L7" s="84" t="s">
        <v>1040</v>
      </c>
      <c r="M7" s="84" t="s">
        <v>16</v>
      </c>
      <c r="N7" s="202" t="s">
        <v>1039</v>
      </c>
      <c r="O7" s="188"/>
    </row>
    <row r="8" spans="1:24" ht="15" thickBot="1">
      <c r="A8" s="195"/>
      <c r="B8" s="198"/>
      <c r="C8" s="188"/>
      <c r="D8" s="32" t="s">
        <v>926</v>
      </c>
      <c r="E8" s="113" t="s">
        <v>926</v>
      </c>
      <c r="F8" s="188"/>
      <c r="G8" s="32" t="s">
        <v>926</v>
      </c>
      <c r="H8" s="188"/>
      <c r="I8" s="188"/>
      <c r="J8" s="192"/>
      <c r="K8" s="192"/>
      <c r="L8" s="84" t="s">
        <v>926</v>
      </c>
      <c r="M8" s="84"/>
      <c r="N8" s="202"/>
      <c r="O8" s="188"/>
    </row>
    <row r="9" spans="1:24" ht="15" customHeight="1">
      <c r="A9" s="194"/>
      <c r="B9" s="197"/>
      <c r="C9" s="189" t="s">
        <v>926</v>
      </c>
      <c r="D9" s="31"/>
      <c r="E9" s="112"/>
      <c r="F9" s="189" t="s">
        <v>926</v>
      </c>
      <c r="G9" s="31"/>
      <c r="H9" s="189" t="s">
        <v>926</v>
      </c>
      <c r="I9" s="83" t="s">
        <v>926</v>
      </c>
      <c r="J9" s="191" t="s">
        <v>926</v>
      </c>
      <c r="K9" s="191" t="s">
        <v>926</v>
      </c>
      <c r="L9" s="83" t="s">
        <v>926</v>
      </c>
      <c r="M9" s="189" t="s">
        <v>926</v>
      </c>
      <c r="N9" s="201" t="s">
        <v>926</v>
      </c>
      <c r="O9" s="189" t="s">
        <v>926</v>
      </c>
      <c r="Q9" s="4"/>
    </row>
    <row r="10" spans="1:24">
      <c r="A10" s="195"/>
      <c r="B10" s="198"/>
      <c r="C10" s="84" t="s">
        <v>17</v>
      </c>
      <c r="D10" s="32" t="s">
        <v>1048</v>
      </c>
      <c r="E10" s="32" t="s">
        <v>1028</v>
      </c>
      <c r="F10" s="84" t="s">
        <v>18</v>
      </c>
      <c r="G10" s="32" t="s">
        <v>1048</v>
      </c>
      <c r="H10" s="84" t="s">
        <v>1030</v>
      </c>
      <c r="I10" s="84" t="s">
        <v>1036</v>
      </c>
      <c r="J10" s="187" t="s">
        <v>1031</v>
      </c>
      <c r="K10" s="187" t="s">
        <v>22</v>
      </c>
      <c r="L10" s="84" t="s">
        <v>1034</v>
      </c>
      <c r="M10" s="84" t="s">
        <v>1035</v>
      </c>
      <c r="N10" s="202" t="s">
        <v>25</v>
      </c>
      <c r="O10" s="84" t="s">
        <v>1037</v>
      </c>
    </row>
    <row r="11" spans="1:24">
      <c r="A11" s="195"/>
      <c r="B11" s="198"/>
      <c r="C11" s="188"/>
      <c r="D11" s="32" t="s">
        <v>1041</v>
      </c>
      <c r="E11" s="113" t="s">
        <v>1041</v>
      </c>
      <c r="F11" s="188"/>
      <c r="G11" s="32" t="s">
        <v>1029</v>
      </c>
      <c r="H11" s="188"/>
      <c r="I11" s="84" t="s">
        <v>1042</v>
      </c>
      <c r="J11" s="192"/>
      <c r="K11" s="187" t="s">
        <v>30</v>
      </c>
      <c r="L11" s="84" t="s">
        <v>1041</v>
      </c>
      <c r="M11" s="84" t="s">
        <v>1029</v>
      </c>
      <c r="N11" s="202" t="s">
        <v>33</v>
      </c>
      <c r="O11" s="188"/>
    </row>
    <row r="12" spans="1:24" ht="15" thickBot="1">
      <c r="A12" s="196"/>
      <c r="B12" s="199"/>
      <c r="C12" s="190"/>
      <c r="D12" s="33" t="s">
        <v>926</v>
      </c>
      <c r="E12" s="114" t="s">
        <v>926</v>
      </c>
      <c r="F12" s="190"/>
      <c r="G12" s="33" t="s">
        <v>926</v>
      </c>
      <c r="H12" s="190"/>
      <c r="I12" s="190" t="s">
        <v>926</v>
      </c>
      <c r="J12" s="193"/>
      <c r="K12" s="193"/>
      <c r="L12" s="85" t="s">
        <v>926</v>
      </c>
      <c r="M12" s="85" t="s">
        <v>926</v>
      </c>
      <c r="N12" s="203"/>
      <c r="O12" s="190"/>
    </row>
    <row r="13" spans="1:24" s="106" customFormat="1" ht="25.35" customHeight="1">
      <c r="A13" s="123">
        <v>1</v>
      </c>
      <c r="B13" s="123" t="s">
        <v>34</v>
      </c>
      <c r="C13" s="96" t="s">
        <v>1026</v>
      </c>
      <c r="D13" s="97">
        <v>129576.45</v>
      </c>
      <c r="E13" s="99" t="s">
        <v>36</v>
      </c>
      <c r="F13" s="99" t="s">
        <v>36</v>
      </c>
      <c r="G13" s="97">
        <v>18993</v>
      </c>
      <c r="H13" s="99">
        <v>267</v>
      </c>
      <c r="I13" s="99">
        <f>G13/H13</f>
        <v>71.134831460674164</v>
      </c>
      <c r="J13" s="99">
        <v>17</v>
      </c>
      <c r="K13" s="99">
        <v>1</v>
      </c>
      <c r="L13" s="97">
        <v>144890.60999999999</v>
      </c>
      <c r="M13" s="97">
        <v>20903</v>
      </c>
      <c r="N13" s="107">
        <v>45009</v>
      </c>
      <c r="O13" s="101" t="s">
        <v>41</v>
      </c>
      <c r="P13" s="149" t="s">
        <v>926</v>
      </c>
      <c r="Q13" s="109"/>
      <c r="R13" s="103"/>
      <c r="S13" s="105"/>
      <c r="T13" s="105"/>
      <c r="U13" s="103"/>
      <c r="V13" s="143"/>
      <c r="W13" s="143"/>
      <c r="X13" s="171"/>
    </row>
    <row r="14" spans="1:24" s="106" customFormat="1" ht="25.35" customHeight="1">
      <c r="A14" s="95">
        <v>2</v>
      </c>
      <c r="B14" s="95">
        <v>1</v>
      </c>
      <c r="C14" s="96" t="s">
        <v>979</v>
      </c>
      <c r="D14" s="97">
        <v>23959.16</v>
      </c>
      <c r="E14" s="97">
        <v>37311.620000000003</v>
      </c>
      <c r="F14" s="98">
        <f>(D14-E14)/E14</f>
        <v>-0.3578633144312684</v>
      </c>
      <c r="G14" s="97">
        <v>4203</v>
      </c>
      <c r="H14" s="97">
        <v>172</v>
      </c>
      <c r="I14" s="99">
        <f>G14/H14</f>
        <v>24.436046511627907</v>
      </c>
      <c r="J14" s="97">
        <v>12</v>
      </c>
      <c r="K14" s="99">
        <v>4</v>
      </c>
      <c r="L14" s="97">
        <v>207784.95</v>
      </c>
      <c r="M14" s="97">
        <v>32754</v>
      </c>
      <c r="N14" s="107">
        <v>44988</v>
      </c>
      <c r="O14" s="101" t="s">
        <v>980</v>
      </c>
      <c r="P14" s="149"/>
      <c r="Q14" s="109"/>
      <c r="R14" s="103"/>
      <c r="S14" s="105"/>
      <c r="T14" s="105"/>
      <c r="U14" s="103"/>
      <c r="V14" s="143"/>
      <c r="W14" s="143"/>
      <c r="X14" s="171"/>
    </row>
    <row r="15" spans="1:24" s="106" customFormat="1" ht="25.35" customHeight="1">
      <c r="A15" s="123">
        <v>3</v>
      </c>
      <c r="B15" s="95">
        <v>4</v>
      </c>
      <c r="C15" s="96" t="s">
        <v>1025</v>
      </c>
      <c r="D15" s="97">
        <v>20369.740000000002</v>
      </c>
      <c r="E15" s="97">
        <v>25264.26</v>
      </c>
      <c r="F15" s="98">
        <f>(D15-E15)/E15</f>
        <v>-0.19373296506606555</v>
      </c>
      <c r="G15" s="97">
        <v>3752</v>
      </c>
      <c r="H15" s="99">
        <v>175</v>
      </c>
      <c r="I15" s="99">
        <f>G15/H15</f>
        <v>21.44</v>
      </c>
      <c r="J15" s="99">
        <v>16</v>
      </c>
      <c r="K15" s="99">
        <v>2</v>
      </c>
      <c r="L15" s="97">
        <v>45634</v>
      </c>
      <c r="M15" s="97">
        <v>8123</v>
      </c>
      <c r="N15" s="107">
        <v>45002</v>
      </c>
      <c r="O15" s="101" t="s">
        <v>41</v>
      </c>
      <c r="P15" s="149"/>
      <c r="Q15" s="109"/>
      <c r="R15" s="103"/>
      <c r="S15" s="105"/>
      <c r="T15" s="105"/>
      <c r="U15" s="103"/>
      <c r="V15" s="143"/>
      <c r="W15" s="143"/>
      <c r="X15" s="171"/>
    </row>
    <row r="16" spans="1:24" s="106" customFormat="1" ht="25.35" customHeight="1">
      <c r="A16" s="95">
        <v>4</v>
      </c>
      <c r="B16" s="95">
        <v>3</v>
      </c>
      <c r="C16" s="96" t="s">
        <v>1004</v>
      </c>
      <c r="D16" s="97">
        <v>18778.28</v>
      </c>
      <c r="E16" s="97">
        <v>26227.87</v>
      </c>
      <c r="F16" s="98">
        <f>(D16-E16)/E16</f>
        <v>-0.28403335840844113</v>
      </c>
      <c r="G16" s="97">
        <v>2962</v>
      </c>
      <c r="H16" s="97">
        <v>80</v>
      </c>
      <c r="I16" s="99">
        <f>G16/H16</f>
        <v>37.024999999999999</v>
      </c>
      <c r="J16" s="97">
        <v>9</v>
      </c>
      <c r="K16" s="99">
        <v>3</v>
      </c>
      <c r="L16" s="97">
        <v>105629.6</v>
      </c>
      <c r="M16" s="97">
        <v>14865</v>
      </c>
      <c r="N16" s="107">
        <v>44995</v>
      </c>
      <c r="O16" s="101" t="s">
        <v>853</v>
      </c>
      <c r="P16" s="149"/>
      <c r="Q16" s="109"/>
      <c r="R16" s="103"/>
      <c r="S16" s="105"/>
      <c r="T16" s="105"/>
      <c r="U16" s="103"/>
      <c r="V16" s="143"/>
      <c r="W16" s="143"/>
      <c r="X16" s="171"/>
    </row>
    <row r="17" spans="1:24" s="106" customFormat="1" ht="25.35" customHeight="1">
      <c r="A17" s="123">
        <v>5</v>
      </c>
      <c r="B17" s="95">
        <v>5</v>
      </c>
      <c r="C17" s="96" t="s">
        <v>986</v>
      </c>
      <c r="D17" s="97">
        <v>14587.69</v>
      </c>
      <c r="E17" s="97">
        <v>16309.8</v>
      </c>
      <c r="F17" s="98">
        <f>(D17-E17)/E17</f>
        <v>-0.10558743822732337</v>
      </c>
      <c r="G17" s="97">
        <v>2498</v>
      </c>
      <c r="H17" s="97">
        <v>62</v>
      </c>
      <c r="I17" s="99">
        <f>G17/H17</f>
        <v>40.29032258064516</v>
      </c>
      <c r="J17" s="97">
        <v>12</v>
      </c>
      <c r="K17" s="99">
        <v>5</v>
      </c>
      <c r="L17" s="97">
        <v>107326.91</v>
      </c>
      <c r="M17" s="97">
        <v>16937</v>
      </c>
      <c r="N17" s="107">
        <v>44981</v>
      </c>
      <c r="O17" s="101" t="s">
        <v>814</v>
      </c>
      <c r="P17" s="149"/>
      <c r="Q17" s="109"/>
      <c r="R17" s="103"/>
      <c r="S17" s="105"/>
      <c r="T17" s="105"/>
      <c r="U17" s="103"/>
      <c r="V17" s="143"/>
      <c r="W17" s="143"/>
      <c r="X17" s="171"/>
    </row>
    <row r="18" spans="1:24" s="106" customFormat="1" ht="25.35" customHeight="1">
      <c r="A18" s="95">
        <v>6</v>
      </c>
      <c r="B18" s="95">
        <v>8</v>
      </c>
      <c r="C18" s="96" t="s">
        <v>944</v>
      </c>
      <c r="D18" s="97">
        <v>12108.32</v>
      </c>
      <c r="E18" s="97">
        <v>12715.13</v>
      </c>
      <c r="F18" s="98">
        <f>(D18-E18)/E18</f>
        <v>-4.772346016124094E-2</v>
      </c>
      <c r="G18" s="97">
        <v>2452</v>
      </c>
      <c r="H18" s="99">
        <v>140</v>
      </c>
      <c r="I18" s="99">
        <f>G18/H18</f>
        <v>17.514285714285716</v>
      </c>
      <c r="J18" s="99">
        <v>9</v>
      </c>
      <c r="K18" s="99">
        <v>8</v>
      </c>
      <c r="L18" s="97">
        <v>300053.07</v>
      </c>
      <c r="M18" s="97">
        <v>59448</v>
      </c>
      <c r="N18" s="107">
        <v>44960</v>
      </c>
      <c r="O18" s="101" t="s">
        <v>56</v>
      </c>
      <c r="P18" s="149"/>
      <c r="Q18" s="109"/>
      <c r="R18" s="103"/>
      <c r="S18" s="105"/>
      <c r="T18" s="105"/>
      <c r="U18" s="103"/>
      <c r="V18" s="143"/>
      <c r="W18" s="143"/>
      <c r="X18" s="171"/>
    </row>
    <row r="19" spans="1:24" s="106" customFormat="1" ht="25.35" customHeight="1">
      <c r="A19" s="123">
        <v>7</v>
      </c>
      <c r="B19" s="95">
        <v>2</v>
      </c>
      <c r="C19" s="96" t="s">
        <v>1017</v>
      </c>
      <c r="D19" s="97">
        <v>11996.34</v>
      </c>
      <c r="E19" s="99">
        <v>27301.61</v>
      </c>
      <c r="F19" s="98">
        <f>(D19-E19)/E19</f>
        <v>-0.56059953973410359</v>
      </c>
      <c r="G19" s="97">
        <v>2298</v>
      </c>
      <c r="H19" s="99">
        <v>98</v>
      </c>
      <c r="I19" s="99">
        <f>G19/H19</f>
        <v>23.448979591836736</v>
      </c>
      <c r="J19" s="99">
        <v>10</v>
      </c>
      <c r="K19" s="99">
        <v>2</v>
      </c>
      <c r="L19" s="97">
        <v>41738.94</v>
      </c>
      <c r="M19" s="97">
        <v>6667</v>
      </c>
      <c r="N19" s="107">
        <v>45002</v>
      </c>
      <c r="O19" s="101" t="s">
        <v>56</v>
      </c>
      <c r="P19" s="149"/>
      <c r="Q19" s="109"/>
      <c r="R19" s="103"/>
      <c r="S19" s="105"/>
      <c r="T19" s="105"/>
      <c r="U19" s="103"/>
      <c r="V19" s="143"/>
      <c r="W19" s="143"/>
      <c r="X19" s="171"/>
    </row>
    <row r="20" spans="1:24" s="106" customFormat="1" ht="25.35" customHeight="1">
      <c r="A20" s="95">
        <v>8</v>
      </c>
      <c r="B20" s="221" t="s">
        <v>34</v>
      </c>
      <c r="C20" s="96" t="s">
        <v>1054</v>
      </c>
      <c r="D20" s="97">
        <v>9785.67</v>
      </c>
      <c r="E20" s="224" t="s">
        <v>36</v>
      </c>
      <c r="F20" s="225" t="s">
        <v>36</v>
      </c>
      <c r="G20" s="97">
        <v>1762</v>
      </c>
      <c r="H20" s="97">
        <v>26</v>
      </c>
      <c r="I20" s="99">
        <f>G20/H20</f>
        <v>67.769230769230774</v>
      </c>
      <c r="J20" s="225" t="s">
        <v>36</v>
      </c>
      <c r="K20" s="99">
        <v>1</v>
      </c>
      <c r="L20" s="97">
        <v>24629</v>
      </c>
      <c r="M20" s="97">
        <v>2611</v>
      </c>
      <c r="N20" s="107" t="s">
        <v>1053</v>
      </c>
      <c r="O20" s="101" t="s">
        <v>130</v>
      </c>
      <c r="P20" s="149"/>
      <c r="Q20" s="109"/>
      <c r="R20" s="103"/>
      <c r="S20" s="105"/>
      <c r="T20" s="105"/>
      <c r="U20" s="103"/>
      <c r="V20" s="143"/>
      <c r="W20" s="143"/>
      <c r="X20" s="171"/>
    </row>
    <row r="21" spans="1:24" s="106" customFormat="1" ht="25.35" customHeight="1">
      <c r="A21" s="123">
        <v>9</v>
      </c>
      <c r="B21" s="95">
        <v>10</v>
      </c>
      <c r="C21" s="96" t="s">
        <v>870</v>
      </c>
      <c r="D21" s="97">
        <v>8978.44</v>
      </c>
      <c r="E21" s="97">
        <v>8985.7999999999993</v>
      </c>
      <c r="F21" s="98">
        <f>(D21-E21)/E21</f>
        <v>-8.1907008836149963E-4</v>
      </c>
      <c r="G21" s="97">
        <v>1747</v>
      </c>
      <c r="H21" s="99">
        <v>87</v>
      </c>
      <c r="I21" s="99">
        <f>G21/H21</f>
        <v>20.080459770114942</v>
      </c>
      <c r="J21" s="99">
        <v>9</v>
      </c>
      <c r="K21" s="99">
        <v>14</v>
      </c>
      <c r="L21" s="97">
        <v>1026712.47</v>
      </c>
      <c r="M21" s="97">
        <v>190975</v>
      </c>
      <c r="N21" s="107">
        <v>44916</v>
      </c>
      <c r="O21" s="101" t="s">
        <v>853</v>
      </c>
      <c r="P21" s="149"/>
      <c r="Q21" s="109"/>
      <c r="R21" s="103"/>
      <c r="S21" s="105"/>
      <c r="T21" s="105"/>
      <c r="U21" s="103"/>
      <c r="V21" s="143"/>
      <c r="W21" s="143"/>
      <c r="X21" s="171"/>
    </row>
    <row r="22" spans="1:24" s="106" customFormat="1" ht="25.35" customHeight="1">
      <c r="A22" s="95">
        <v>10</v>
      </c>
      <c r="B22" s="95" t="s">
        <v>34</v>
      </c>
      <c r="C22" s="96" t="s">
        <v>1049</v>
      </c>
      <c r="D22" s="97">
        <v>8485.5499999999993</v>
      </c>
      <c r="E22" s="97" t="s">
        <v>36</v>
      </c>
      <c r="F22" s="99" t="s">
        <v>36</v>
      </c>
      <c r="G22" s="97">
        <v>1551</v>
      </c>
      <c r="H22" s="99">
        <v>87</v>
      </c>
      <c r="I22" s="99">
        <f>G22/H22</f>
        <v>17.827586206896552</v>
      </c>
      <c r="J22" s="99">
        <v>16</v>
      </c>
      <c r="K22" s="99">
        <v>1</v>
      </c>
      <c r="L22" s="97">
        <v>8485.5499999999993</v>
      </c>
      <c r="M22" s="97">
        <v>1551</v>
      </c>
      <c r="N22" s="107">
        <v>45009</v>
      </c>
      <c r="O22" s="101" t="s">
        <v>142</v>
      </c>
      <c r="P22" s="149"/>
      <c r="Q22" s="109"/>
      <c r="R22" s="103"/>
      <c r="S22" s="105"/>
      <c r="T22" s="105"/>
      <c r="U22" s="103"/>
      <c r="V22" s="143"/>
      <c r="W22" s="143"/>
      <c r="X22" s="171"/>
    </row>
    <row r="23" spans="1:24" ht="25.35" customHeight="1">
      <c r="A23" s="95"/>
      <c r="B23" s="160"/>
      <c r="C23" s="52" t="s">
        <v>52</v>
      </c>
      <c r="D23" s="124">
        <f>SUM(D13:D22)</f>
        <v>258625.63999999998</v>
      </c>
      <c r="E23" s="124">
        <v>193488</v>
      </c>
      <c r="F23" s="125">
        <f>(D23-E23)/E23</f>
        <v>0.33664950797982296</v>
      </c>
      <c r="G23" s="124">
        <f>SUM(G13:G22)</f>
        <v>42218</v>
      </c>
      <c r="H23" s="66"/>
      <c r="I23" s="66"/>
      <c r="J23" s="99"/>
      <c r="K23" s="99"/>
      <c r="L23" s="67"/>
      <c r="M23" s="97"/>
      <c r="N23" s="142"/>
      <c r="O23" s="64"/>
      <c r="U23" s="147"/>
      <c r="V23" s="143"/>
      <c r="W23" s="143"/>
    </row>
    <row r="24" spans="1:24">
      <c r="A24" s="39"/>
      <c r="B24" s="162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204"/>
      <c r="O24" s="38"/>
      <c r="U24" s="143"/>
      <c r="V24" s="143"/>
      <c r="W24" s="143"/>
    </row>
    <row r="25" spans="1:24" s="106" customFormat="1" ht="25.35" customHeight="1">
      <c r="A25" s="123">
        <v>11</v>
      </c>
      <c r="B25" s="95">
        <v>9</v>
      </c>
      <c r="C25" s="96" t="s">
        <v>1000</v>
      </c>
      <c r="D25" s="97">
        <v>7676.94</v>
      </c>
      <c r="E25" s="97">
        <v>11241.41</v>
      </c>
      <c r="F25" s="98">
        <f>(D25-E25)/E25</f>
        <v>-0.31708388894275719</v>
      </c>
      <c r="G25" s="97">
        <v>1379</v>
      </c>
      <c r="H25" s="99">
        <v>53</v>
      </c>
      <c r="I25" s="99">
        <f>G25/H25</f>
        <v>26.018867924528301</v>
      </c>
      <c r="J25" s="99">
        <v>8</v>
      </c>
      <c r="K25" s="99">
        <v>4</v>
      </c>
      <c r="L25" s="97">
        <v>82477.5</v>
      </c>
      <c r="M25" s="97">
        <v>12070</v>
      </c>
      <c r="N25" s="107">
        <v>44988</v>
      </c>
      <c r="O25" s="101" t="s">
        <v>56</v>
      </c>
      <c r="P25" s="149"/>
      <c r="Q25" s="109"/>
      <c r="R25" s="103"/>
      <c r="S25" s="105"/>
      <c r="T25" s="105"/>
      <c r="U25" s="103"/>
      <c r="V25" s="143"/>
      <c r="W25" s="143"/>
      <c r="X25" s="171"/>
    </row>
    <row r="26" spans="1:24" s="106" customFormat="1" ht="25.35" customHeight="1">
      <c r="A26" s="95">
        <v>12</v>
      </c>
      <c r="B26" s="95">
        <v>7</v>
      </c>
      <c r="C26" s="96" t="s">
        <v>962</v>
      </c>
      <c r="D26" s="97">
        <v>7382.08</v>
      </c>
      <c r="E26" s="97">
        <v>12816.34</v>
      </c>
      <c r="F26" s="98">
        <f>(D26-E26)/E26</f>
        <v>-0.42401028686816988</v>
      </c>
      <c r="G26" s="97">
        <v>1368</v>
      </c>
      <c r="H26" s="99">
        <v>74</v>
      </c>
      <c r="I26" s="99">
        <f>G26/H26</f>
        <v>18.486486486486488</v>
      </c>
      <c r="J26" s="99">
        <v>13</v>
      </c>
      <c r="K26" s="99">
        <v>6</v>
      </c>
      <c r="L26" s="97">
        <v>253458.62</v>
      </c>
      <c r="M26" s="97">
        <v>41473</v>
      </c>
      <c r="N26" s="107">
        <v>44974</v>
      </c>
      <c r="O26" s="101" t="s">
        <v>983</v>
      </c>
      <c r="P26" s="149"/>
      <c r="Q26" s="109"/>
      <c r="R26" s="103"/>
      <c r="S26" s="105"/>
      <c r="T26" s="105"/>
      <c r="U26" s="103"/>
      <c r="V26" s="143"/>
      <c r="W26" s="143"/>
      <c r="X26" s="171"/>
    </row>
    <row r="27" spans="1:24" s="106" customFormat="1" ht="25.35" customHeight="1">
      <c r="A27" s="123">
        <v>13</v>
      </c>
      <c r="B27" s="95">
        <v>12</v>
      </c>
      <c r="C27" s="96" t="s">
        <v>871</v>
      </c>
      <c r="D27" s="97">
        <v>4531.97</v>
      </c>
      <c r="E27" s="97">
        <v>5435.26</v>
      </c>
      <c r="F27" s="98">
        <f>(D27-E27)/E27</f>
        <v>-0.16619076180348316</v>
      </c>
      <c r="G27" s="97">
        <v>683</v>
      </c>
      <c r="H27" s="99">
        <v>22</v>
      </c>
      <c r="I27" s="99">
        <f>G27/H27</f>
        <v>31.045454545454547</v>
      </c>
      <c r="J27" s="99">
        <v>5</v>
      </c>
      <c r="K27" s="99">
        <v>15</v>
      </c>
      <c r="L27" s="97">
        <v>2672726.64</v>
      </c>
      <c r="M27" s="97">
        <v>353791</v>
      </c>
      <c r="N27" s="107">
        <v>44911</v>
      </c>
      <c r="O27" s="166" t="s">
        <v>84</v>
      </c>
      <c r="P27" s="108" t="s">
        <v>926</v>
      </c>
      <c r="Q27" s="109" t="s">
        <v>926</v>
      </c>
      <c r="R27" s="103"/>
      <c r="S27" s="105"/>
      <c r="T27" s="105"/>
      <c r="U27" s="103"/>
      <c r="V27" s="143"/>
      <c r="W27" s="143"/>
      <c r="X27" s="171"/>
    </row>
    <row r="28" spans="1:24" s="106" customFormat="1" ht="25.35" customHeight="1">
      <c r="A28" s="95">
        <v>14</v>
      </c>
      <c r="B28" s="95">
        <v>11</v>
      </c>
      <c r="C28" s="96" t="s">
        <v>982</v>
      </c>
      <c r="D28" s="97">
        <v>4489.5</v>
      </c>
      <c r="E28" s="97">
        <v>8279.02</v>
      </c>
      <c r="F28" s="98">
        <f>(D28-E28)/E28</f>
        <v>-0.45772567284533677</v>
      </c>
      <c r="G28" s="97">
        <v>987</v>
      </c>
      <c r="H28" s="99">
        <v>65</v>
      </c>
      <c r="I28" s="99">
        <f>G28/H28</f>
        <v>15.184615384615384</v>
      </c>
      <c r="J28" s="99">
        <v>9</v>
      </c>
      <c r="K28" s="99">
        <v>5</v>
      </c>
      <c r="L28" s="97">
        <v>67488.12999999999</v>
      </c>
      <c r="M28" s="97">
        <v>13862</v>
      </c>
      <c r="N28" s="107">
        <v>44981</v>
      </c>
      <c r="O28" s="101" t="s">
        <v>893</v>
      </c>
      <c r="P28" s="110"/>
      <c r="Q28" s="110"/>
      <c r="R28" s="103"/>
      <c r="S28" s="105"/>
      <c r="T28" s="105"/>
      <c r="U28" s="103"/>
      <c r="V28" s="143"/>
      <c r="W28" s="143"/>
      <c r="X28" s="171"/>
    </row>
    <row r="29" spans="1:24" s="106" customFormat="1" ht="25.35" customHeight="1">
      <c r="A29" s="123">
        <v>15</v>
      </c>
      <c r="B29" s="221" t="s">
        <v>34</v>
      </c>
      <c r="C29" s="96" t="s">
        <v>1056</v>
      </c>
      <c r="D29" s="97">
        <v>3961</v>
      </c>
      <c r="E29" s="224" t="s">
        <v>36</v>
      </c>
      <c r="F29" s="225" t="s">
        <v>36</v>
      </c>
      <c r="G29" s="97">
        <v>835</v>
      </c>
      <c r="H29" s="97">
        <v>24</v>
      </c>
      <c r="I29" s="99">
        <f>G29/H29</f>
        <v>34.791666666666664</v>
      </c>
      <c r="J29" s="225" t="s">
        <v>36</v>
      </c>
      <c r="K29" s="99">
        <v>1</v>
      </c>
      <c r="L29" s="97">
        <v>15959</v>
      </c>
      <c r="M29" s="97">
        <v>1684</v>
      </c>
      <c r="N29" s="107" t="s">
        <v>1053</v>
      </c>
      <c r="O29" s="101" t="s">
        <v>130</v>
      </c>
      <c r="R29" s="103"/>
      <c r="S29" s="105"/>
      <c r="T29" s="105"/>
      <c r="U29" s="103"/>
      <c r="V29" s="143"/>
      <c r="W29" s="143"/>
      <c r="X29" s="171"/>
    </row>
    <row r="30" spans="1:24" s="106" customFormat="1" ht="25.35" customHeight="1">
      <c r="A30" s="95">
        <v>16</v>
      </c>
      <c r="B30" s="221" t="s">
        <v>34</v>
      </c>
      <c r="C30" s="96" t="s">
        <v>1058</v>
      </c>
      <c r="D30" s="97">
        <v>3631.13</v>
      </c>
      <c r="E30" s="224" t="s">
        <v>36</v>
      </c>
      <c r="F30" s="225" t="s">
        <v>36</v>
      </c>
      <c r="G30" s="97">
        <v>700</v>
      </c>
      <c r="H30" s="97">
        <v>25</v>
      </c>
      <c r="I30" s="99">
        <f>G30/H30</f>
        <v>28</v>
      </c>
      <c r="J30" s="225" t="s">
        <v>36</v>
      </c>
      <c r="K30" s="99">
        <v>1</v>
      </c>
      <c r="L30" s="97">
        <v>3631.13</v>
      </c>
      <c r="M30" s="97">
        <v>700</v>
      </c>
      <c r="N30" s="107" t="s">
        <v>1053</v>
      </c>
      <c r="O30" s="101" t="s">
        <v>130</v>
      </c>
      <c r="P30" s="149"/>
      <c r="Q30" s="109"/>
      <c r="R30" s="103"/>
      <c r="S30" s="105"/>
      <c r="T30" s="105"/>
      <c r="U30" s="103"/>
      <c r="V30" s="143"/>
      <c r="W30" s="110"/>
      <c r="X30" s="171"/>
    </row>
    <row r="31" spans="1:24" s="106" customFormat="1" ht="25.35" customHeight="1">
      <c r="A31" s="123">
        <v>17</v>
      </c>
      <c r="B31" s="221" t="s">
        <v>34</v>
      </c>
      <c r="C31" s="96" t="s">
        <v>1055</v>
      </c>
      <c r="D31" s="97">
        <v>3325.89</v>
      </c>
      <c r="E31" s="224" t="s">
        <v>36</v>
      </c>
      <c r="F31" s="225" t="s">
        <v>36</v>
      </c>
      <c r="G31" s="97">
        <v>527</v>
      </c>
      <c r="H31" s="97">
        <v>16</v>
      </c>
      <c r="I31" s="99">
        <f>G31/H31</f>
        <v>32.9375</v>
      </c>
      <c r="J31" s="225" t="s">
        <v>36</v>
      </c>
      <c r="K31" s="99">
        <v>1</v>
      </c>
      <c r="L31" s="97">
        <v>21679</v>
      </c>
      <c r="M31" s="97">
        <v>1512</v>
      </c>
      <c r="N31" s="107" t="s">
        <v>1053</v>
      </c>
      <c r="O31" s="101" t="s">
        <v>130</v>
      </c>
      <c r="P31" s="149"/>
      <c r="Q31" s="109"/>
      <c r="R31" s="103"/>
      <c r="S31" s="105"/>
      <c r="T31" s="105"/>
      <c r="U31" s="103"/>
      <c r="V31" s="143"/>
      <c r="W31" s="143"/>
      <c r="X31" s="171"/>
    </row>
    <row r="32" spans="1:24" s="106" customFormat="1" ht="25.35" customHeight="1">
      <c r="A32" s="95">
        <v>18</v>
      </c>
      <c r="B32" s="221" t="s">
        <v>34</v>
      </c>
      <c r="C32" s="96" t="s">
        <v>1057</v>
      </c>
      <c r="D32" s="97">
        <v>3246.63</v>
      </c>
      <c r="E32" s="224" t="s">
        <v>36</v>
      </c>
      <c r="F32" s="225" t="s">
        <v>36</v>
      </c>
      <c r="G32" s="97">
        <v>742</v>
      </c>
      <c r="H32" s="97">
        <v>15</v>
      </c>
      <c r="I32" s="99">
        <f>G32/H32</f>
        <v>49.466666666666669</v>
      </c>
      <c r="J32" s="225" t="s">
        <v>36</v>
      </c>
      <c r="K32" s="99">
        <v>1</v>
      </c>
      <c r="L32" s="97">
        <v>3246.63</v>
      </c>
      <c r="M32" s="97">
        <v>742</v>
      </c>
      <c r="N32" s="107" t="s">
        <v>1053</v>
      </c>
      <c r="O32" s="166" t="s">
        <v>130</v>
      </c>
      <c r="P32" s="149"/>
      <c r="Q32" s="109"/>
      <c r="R32" s="103"/>
      <c r="S32" s="105"/>
      <c r="T32" s="105"/>
      <c r="U32" s="103"/>
      <c r="V32" s="143"/>
      <c r="W32" s="143"/>
      <c r="X32" s="171"/>
    </row>
    <row r="33" spans="1:24" s="106" customFormat="1" ht="25.35" customHeight="1">
      <c r="A33" s="123">
        <v>19</v>
      </c>
      <c r="B33" s="95">
        <v>16</v>
      </c>
      <c r="C33" s="96" t="s">
        <v>995</v>
      </c>
      <c r="D33" s="97">
        <v>2932</v>
      </c>
      <c r="E33" s="97">
        <v>2605</v>
      </c>
      <c r="F33" s="98">
        <f>(D33-E33)/E33</f>
        <v>0.12552783109404991</v>
      </c>
      <c r="G33" s="97">
        <v>650</v>
      </c>
      <c r="H33" s="99" t="s">
        <v>36</v>
      </c>
      <c r="I33" s="99" t="s">
        <v>36</v>
      </c>
      <c r="J33" s="99">
        <v>11</v>
      </c>
      <c r="K33" s="99">
        <v>4</v>
      </c>
      <c r="L33" s="97">
        <v>26107</v>
      </c>
      <c r="M33" s="97">
        <v>5541</v>
      </c>
      <c r="N33" s="107">
        <v>44988</v>
      </c>
      <c r="O33" s="101" t="s">
        <v>47</v>
      </c>
      <c r="P33" s="149"/>
      <c r="Q33" s="109"/>
      <c r="R33" s="103"/>
      <c r="S33" s="105"/>
      <c r="T33" s="105"/>
      <c r="U33" s="103"/>
      <c r="V33" s="143"/>
      <c r="W33" s="143"/>
      <c r="X33" s="171"/>
    </row>
    <row r="34" spans="1:24" s="106" customFormat="1" ht="25.35" customHeight="1">
      <c r="A34" s="95">
        <v>20</v>
      </c>
      <c r="B34" s="95">
        <v>15</v>
      </c>
      <c r="C34" s="96" t="s">
        <v>973</v>
      </c>
      <c r="D34" s="97">
        <v>1909.17</v>
      </c>
      <c r="E34" s="97">
        <v>2957.63</v>
      </c>
      <c r="F34" s="98">
        <f>(D34-E34)/E34</f>
        <v>-0.35449329361684861</v>
      </c>
      <c r="G34" s="97">
        <v>330</v>
      </c>
      <c r="H34" s="99">
        <v>6</v>
      </c>
      <c r="I34" s="99">
        <f>G34/H34</f>
        <v>55</v>
      </c>
      <c r="J34" s="99">
        <v>2</v>
      </c>
      <c r="K34" s="99">
        <v>5</v>
      </c>
      <c r="L34" s="97">
        <v>48811.7</v>
      </c>
      <c r="M34" s="97">
        <v>7915</v>
      </c>
      <c r="N34" s="107">
        <v>44981</v>
      </c>
      <c r="O34" s="101" t="s">
        <v>142</v>
      </c>
      <c r="P34" s="110"/>
      <c r="Q34" s="110"/>
      <c r="R34" s="103"/>
      <c r="S34" s="105"/>
      <c r="T34" s="105"/>
      <c r="U34" s="103"/>
      <c r="V34" s="143"/>
      <c r="W34" s="143"/>
      <c r="X34" s="171"/>
    </row>
    <row r="35" spans="1:24" ht="25.35" customHeight="1">
      <c r="A35" s="95"/>
      <c r="B35" s="160"/>
      <c r="C35" s="52" t="s">
        <v>66</v>
      </c>
      <c r="D35" s="124">
        <f>SUM(D23:D34)</f>
        <v>301711.94999999995</v>
      </c>
      <c r="E35" s="124">
        <v>229090.58000000002</v>
      </c>
      <c r="F35" s="125">
        <f>(D35-E35)/E35</f>
        <v>0.31699849902165306</v>
      </c>
      <c r="G35" s="124">
        <f>SUM(G23:G34)</f>
        <v>50419</v>
      </c>
      <c r="H35" s="66"/>
      <c r="I35" s="66"/>
      <c r="J35" s="99"/>
      <c r="K35" s="99"/>
      <c r="L35" s="67"/>
      <c r="M35" s="97"/>
      <c r="N35" s="142"/>
      <c r="O35" s="64"/>
      <c r="U35" s="165"/>
      <c r="V35" s="143"/>
      <c r="W35" s="143"/>
    </row>
    <row r="36" spans="1:24">
      <c r="A36" s="39"/>
      <c r="B36" s="162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204"/>
      <c r="O36" s="38"/>
      <c r="U36" s="143"/>
      <c r="V36" s="143"/>
      <c r="W36" s="143"/>
    </row>
    <row r="37" spans="1:24" s="106" customFormat="1" ht="25.35" customHeight="1">
      <c r="A37" s="123">
        <v>21</v>
      </c>
      <c r="B37" s="95">
        <v>17</v>
      </c>
      <c r="C37" s="96" t="s">
        <v>936</v>
      </c>
      <c r="D37" s="97">
        <v>1598</v>
      </c>
      <c r="E37" s="97">
        <v>2539.35</v>
      </c>
      <c r="F37" s="98">
        <f>(D37-E37)/E37</f>
        <v>-0.37070510169925375</v>
      </c>
      <c r="G37" s="97">
        <v>291</v>
      </c>
      <c r="H37" s="97">
        <v>12</v>
      </c>
      <c r="I37" s="99">
        <f>G37/H37</f>
        <v>24.25</v>
      </c>
      <c r="J37" s="97">
        <v>2</v>
      </c>
      <c r="K37" s="99">
        <v>9</v>
      </c>
      <c r="L37" s="97">
        <v>252105.08000000005</v>
      </c>
      <c r="M37" s="97">
        <v>38241</v>
      </c>
      <c r="N37" s="107">
        <v>44960</v>
      </c>
      <c r="O37" s="101" t="s">
        <v>184</v>
      </c>
      <c r="P37" s="149"/>
      <c r="Q37" s="109"/>
      <c r="R37" s="103"/>
      <c r="S37" s="105"/>
      <c r="T37" s="105"/>
      <c r="U37" s="103"/>
      <c r="V37" s="143"/>
      <c r="W37" s="143"/>
      <c r="X37" s="171"/>
    </row>
    <row r="38" spans="1:24" s="106" customFormat="1" ht="25.35" customHeight="1">
      <c r="A38" s="95">
        <v>22</v>
      </c>
      <c r="B38" s="95">
        <v>13</v>
      </c>
      <c r="C38" s="96" t="s">
        <v>996</v>
      </c>
      <c r="D38" s="97">
        <v>1308.9000000000001</v>
      </c>
      <c r="E38" s="97">
        <v>4140.8999999999996</v>
      </c>
      <c r="F38" s="98">
        <f>(D38-E38)/E38</f>
        <v>-0.68390929508077947</v>
      </c>
      <c r="G38" s="97">
        <v>194</v>
      </c>
      <c r="H38" s="99">
        <v>11</v>
      </c>
      <c r="I38" s="99">
        <f>G38/H38</f>
        <v>17.636363636363637</v>
      </c>
      <c r="J38" s="99">
        <v>3</v>
      </c>
      <c r="K38" s="97" t="s">
        <v>36</v>
      </c>
      <c r="L38" s="97">
        <v>35908.380000000005</v>
      </c>
      <c r="M38" s="97">
        <v>6119</v>
      </c>
      <c r="N38" s="107">
        <v>44678</v>
      </c>
      <c r="O38" s="101" t="s">
        <v>893</v>
      </c>
      <c r="P38" s="149"/>
      <c r="Q38" s="109"/>
      <c r="R38" s="103"/>
      <c r="S38" s="105"/>
      <c r="T38" s="105"/>
      <c r="U38" s="103"/>
      <c r="V38" s="143"/>
      <c r="W38" s="143"/>
      <c r="X38" s="171"/>
    </row>
    <row r="39" spans="1:24" s="106" customFormat="1" ht="25.35" customHeight="1">
      <c r="A39" s="123">
        <v>23</v>
      </c>
      <c r="B39" s="95">
        <v>22</v>
      </c>
      <c r="C39" s="96" t="s">
        <v>886</v>
      </c>
      <c r="D39" s="99">
        <v>1206.75</v>
      </c>
      <c r="E39" s="99">
        <v>1301.6500000000001</v>
      </c>
      <c r="F39" s="98">
        <f>(D39-E39)/E39</f>
        <v>-7.2907463603887432E-2</v>
      </c>
      <c r="G39" s="97">
        <v>262</v>
      </c>
      <c r="H39" s="97">
        <v>10</v>
      </c>
      <c r="I39" s="99">
        <f>G39/H39</f>
        <v>26.2</v>
      </c>
      <c r="J39" s="99">
        <v>3</v>
      </c>
      <c r="K39" s="99">
        <v>13</v>
      </c>
      <c r="L39" s="97">
        <v>165672.63</v>
      </c>
      <c r="M39" s="97">
        <v>33655</v>
      </c>
      <c r="N39" s="107">
        <v>44925</v>
      </c>
      <c r="O39" s="101" t="s">
        <v>893</v>
      </c>
      <c r="P39" s="149"/>
      <c r="Q39" s="109"/>
      <c r="R39" s="103"/>
      <c r="S39" s="105"/>
      <c r="T39" s="105"/>
      <c r="U39" s="103"/>
      <c r="V39" s="143"/>
      <c r="W39" s="143"/>
      <c r="X39" s="171"/>
    </row>
    <row r="40" spans="1:24" s="106" customFormat="1" ht="25.35" customHeight="1">
      <c r="A40" s="95">
        <v>24</v>
      </c>
      <c r="B40" s="95" t="s">
        <v>58</v>
      </c>
      <c r="C40" s="55" t="s">
        <v>1051</v>
      </c>
      <c r="D40" s="67">
        <v>1121.22</v>
      </c>
      <c r="E40" s="97" t="s">
        <v>36</v>
      </c>
      <c r="F40" s="99" t="s">
        <v>36</v>
      </c>
      <c r="G40" s="67">
        <v>152</v>
      </c>
      <c r="H40" s="25">
        <v>8</v>
      </c>
      <c r="I40" s="99">
        <f>G39/H39</f>
        <v>26.2</v>
      </c>
      <c r="J40" s="66">
        <v>5</v>
      </c>
      <c r="K40" s="99">
        <v>0</v>
      </c>
      <c r="L40" s="67">
        <v>1121.22</v>
      </c>
      <c r="M40" s="67">
        <v>152</v>
      </c>
      <c r="N40" s="107" t="s">
        <v>60</v>
      </c>
      <c r="O40" s="101" t="s">
        <v>853</v>
      </c>
      <c r="P40" s="149"/>
      <c r="Q40" s="109"/>
      <c r="R40" s="103"/>
      <c r="S40" s="105"/>
      <c r="T40" s="105"/>
      <c r="U40" s="103"/>
      <c r="V40" s="143"/>
      <c r="W40" s="143"/>
      <c r="X40" s="171"/>
    </row>
    <row r="41" spans="1:24" s="106" customFormat="1" ht="25.35" customHeight="1">
      <c r="A41" s="123">
        <v>25</v>
      </c>
      <c r="B41" s="95" t="s">
        <v>58</v>
      </c>
      <c r="C41" s="96" t="s">
        <v>1050</v>
      </c>
      <c r="D41" s="97">
        <v>1092.08</v>
      </c>
      <c r="E41" s="97" t="s">
        <v>36</v>
      </c>
      <c r="F41" s="99" t="s">
        <v>36</v>
      </c>
      <c r="G41" s="97">
        <v>181</v>
      </c>
      <c r="H41" s="99">
        <v>8</v>
      </c>
      <c r="I41" s="99">
        <f>G40/H40</f>
        <v>19</v>
      </c>
      <c r="J41" s="99">
        <v>8</v>
      </c>
      <c r="K41" s="99">
        <v>0</v>
      </c>
      <c r="L41" s="97">
        <v>1092.08</v>
      </c>
      <c r="M41" s="97">
        <v>181</v>
      </c>
      <c r="N41" s="107" t="s">
        <v>60</v>
      </c>
      <c r="O41" s="101" t="s">
        <v>142</v>
      </c>
      <c r="P41" s="108"/>
      <c r="Q41" s="109"/>
      <c r="R41" s="103"/>
      <c r="S41" s="105"/>
      <c r="T41" s="105"/>
      <c r="U41" s="143"/>
      <c r="V41" s="143"/>
      <c r="W41" s="143"/>
      <c r="X41" s="171"/>
    </row>
    <row r="42" spans="1:24" s="106" customFormat="1" ht="25.35" customHeight="1">
      <c r="A42" s="95">
        <v>26</v>
      </c>
      <c r="B42" s="95">
        <v>20</v>
      </c>
      <c r="C42" s="96" t="s">
        <v>965</v>
      </c>
      <c r="D42" s="97">
        <v>991.16</v>
      </c>
      <c r="E42" s="97">
        <v>1710.69</v>
      </c>
      <c r="F42" s="98">
        <f>(D42-E42)/E42</f>
        <v>-0.42060805873653323</v>
      </c>
      <c r="G42" s="97">
        <v>166</v>
      </c>
      <c r="H42" s="99">
        <v>27</v>
      </c>
      <c r="I42" s="99">
        <f>G42/H42</f>
        <v>6.1481481481481479</v>
      </c>
      <c r="J42" s="99">
        <v>2</v>
      </c>
      <c r="K42" s="99">
        <v>6</v>
      </c>
      <c r="L42" s="97">
        <v>138551.31</v>
      </c>
      <c r="M42" s="97">
        <v>18918</v>
      </c>
      <c r="N42" s="107">
        <v>44974</v>
      </c>
      <c r="O42" s="101" t="s">
        <v>84</v>
      </c>
      <c r="P42" s="108"/>
      <c r="Q42" s="185"/>
      <c r="R42" s="103"/>
      <c r="S42" s="105"/>
      <c r="T42" s="105"/>
      <c r="U42" s="143"/>
      <c r="V42" s="110"/>
      <c r="W42" s="143"/>
      <c r="X42" s="171"/>
    </row>
    <row r="43" spans="1:24" s="106" customFormat="1" ht="25.35" customHeight="1">
      <c r="A43" s="123">
        <v>27</v>
      </c>
      <c r="B43" s="123">
        <v>18</v>
      </c>
      <c r="C43" s="96" t="s">
        <v>888</v>
      </c>
      <c r="D43" s="97">
        <v>983.7</v>
      </c>
      <c r="E43" s="97">
        <v>2085.1799999999998</v>
      </c>
      <c r="F43" s="98">
        <f>(D43-E43)/E43</f>
        <v>-0.52824216614392994</v>
      </c>
      <c r="G43" s="97">
        <v>206</v>
      </c>
      <c r="H43" s="97">
        <v>2</v>
      </c>
      <c r="I43" s="99">
        <f>G43/H43</f>
        <v>103</v>
      </c>
      <c r="J43" s="97">
        <v>1</v>
      </c>
      <c r="K43" s="99">
        <v>13</v>
      </c>
      <c r="L43" s="97">
        <v>897961.2699999999</v>
      </c>
      <c r="M43" s="97">
        <v>135342</v>
      </c>
      <c r="N43" s="107" t="s">
        <v>894</v>
      </c>
      <c r="O43" s="101" t="s">
        <v>402</v>
      </c>
      <c r="P43" s="108"/>
      <c r="Q43"/>
      <c r="R43"/>
      <c r="S43" s="105"/>
      <c r="T43" s="105"/>
      <c r="U43" s="143"/>
      <c r="V43" s="110"/>
      <c r="W43" s="143"/>
      <c r="X43" s="171"/>
    </row>
    <row r="44" spans="1:24" s="106" customFormat="1" ht="25.35" customHeight="1">
      <c r="A44" s="95">
        <v>28</v>
      </c>
      <c r="B44" s="222" t="s">
        <v>34</v>
      </c>
      <c r="C44" s="223" t="s">
        <v>1052</v>
      </c>
      <c r="D44" s="224">
        <v>804.6</v>
      </c>
      <c r="E44" s="224" t="s">
        <v>36</v>
      </c>
      <c r="F44" s="225" t="s">
        <v>36</v>
      </c>
      <c r="G44" s="224">
        <v>148</v>
      </c>
      <c r="H44" s="224">
        <v>7</v>
      </c>
      <c r="I44" s="225">
        <f>G44/H44</f>
        <v>21.142857142857142</v>
      </c>
      <c r="J44" s="225" t="s">
        <v>36</v>
      </c>
      <c r="K44" s="225">
        <v>1</v>
      </c>
      <c r="L44" s="224">
        <v>13321</v>
      </c>
      <c r="M44" s="224">
        <v>1133</v>
      </c>
      <c r="N44" s="226" t="s">
        <v>1053</v>
      </c>
      <c r="O44" s="227" t="s">
        <v>130</v>
      </c>
      <c r="P44" s="108"/>
      <c r="Q44" s="110"/>
      <c r="R44" s="110"/>
      <c r="S44" s="105"/>
      <c r="T44" s="105"/>
      <c r="U44" s="143"/>
      <c r="V44" s="110"/>
      <c r="W44" s="143"/>
      <c r="X44" s="171"/>
    </row>
    <row r="45" spans="1:24" s="106" customFormat="1" ht="25.35" customHeight="1">
      <c r="A45" s="123">
        <v>29</v>
      </c>
      <c r="B45" s="221" t="s">
        <v>34</v>
      </c>
      <c r="C45" s="96" t="s">
        <v>1059</v>
      </c>
      <c r="D45" s="97">
        <v>782.2</v>
      </c>
      <c r="E45" s="224" t="s">
        <v>36</v>
      </c>
      <c r="F45" s="225" t="s">
        <v>36</v>
      </c>
      <c r="G45" s="97">
        <v>160</v>
      </c>
      <c r="H45" s="97">
        <v>9</v>
      </c>
      <c r="I45" s="99">
        <f>G45/H45</f>
        <v>17.777777777777779</v>
      </c>
      <c r="J45" s="225" t="s">
        <v>36</v>
      </c>
      <c r="K45" s="99">
        <v>1</v>
      </c>
      <c r="L45" s="97">
        <v>782.2</v>
      </c>
      <c r="M45" s="97">
        <v>160</v>
      </c>
      <c r="N45" s="107" t="s">
        <v>1053</v>
      </c>
      <c r="O45" s="101" t="s">
        <v>130</v>
      </c>
      <c r="P45" s="108"/>
      <c r="Q45" s="185"/>
      <c r="R45" s="103"/>
      <c r="S45" s="105"/>
      <c r="T45" s="105"/>
      <c r="U45" s="143"/>
      <c r="V45" s="110"/>
      <c r="W45" s="143"/>
      <c r="X45" s="171"/>
    </row>
    <row r="46" spans="1:24" s="106" customFormat="1" ht="25.35" customHeight="1">
      <c r="A46" s="95">
        <v>30</v>
      </c>
      <c r="B46" s="95">
        <v>19</v>
      </c>
      <c r="C46" s="96" t="s">
        <v>958</v>
      </c>
      <c r="D46" s="97">
        <v>678.4</v>
      </c>
      <c r="E46" s="97">
        <v>1970.29</v>
      </c>
      <c r="F46" s="98">
        <f>(D46-E46)/E46</f>
        <v>-0.65568520370097794</v>
      </c>
      <c r="G46" s="97">
        <v>142</v>
      </c>
      <c r="H46" s="99">
        <v>8</v>
      </c>
      <c r="I46" s="99">
        <f>G46/H46</f>
        <v>17.75</v>
      </c>
      <c r="J46" s="99">
        <v>1</v>
      </c>
      <c r="K46" s="99">
        <v>7</v>
      </c>
      <c r="L46" s="97">
        <v>125942</v>
      </c>
      <c r="M46" s="97">
        <v>18910</v>
      </c>
      <c r="N46" s="107">
        <v>44967</v>
      </c>
      <c r="O46" s="101" t="s">
        <v>130</v>
      </c>
      <c r="P46" s="108"/>
      <c r="Q46" s="185"/>
      <c r="R46" s="103"/>
      <c r="S46" s="105"/>
      <c r="T46" s="105"/>
      <c r="U46" s="143"/>
      <c r="V46" s="110"/>
      <c r="W46" s="143"/>
      <c r="X46" s="171"/>
    </row>
    <row r="47" spans="1:24" ht="25.35" customHeight="1">
      <c r="A47" s="95"/>
      <c r="B47" s="160"/>
      <c r="C47" s="52" t="s">
        <v>90</v>
      </c>
      <c r="D47" s="124">
        <f>SUM(D35:D46)</f>
        <v>312278.95999999996</v>
      </c>
      <c r="E47" s="124">
        <v>234784.45</v>
      </c>
      <c r="F47" s="125">
        <f>(D47-E47)/E47</f>
        <v>0.33006662068122461</v>
      </c>
      <c r="G47" s="124">
        <f>SUM(G35:G46)</f>
        <v>52321</v>
      </c>
      <c r="H47" s="66"/>
      <c r="I47" s="66"/>
      <c r="J47" s="99"/>
      <c r="K47" s="99"/>
      <c r="L47" s="67"/>
      <c r="M47" s="97"/>
      <c r="N47" s="142"/>
      <c r="O47" s="64"/>
      <c r="U47" s="147"/>
      <c r="V47" s="143"/>
      <c r="W47" s="143"/>
    </row>
    <row r="48" spans="1:24">
      <c r="A48" s="39"/>
      <c r="B48" s="162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204"/>
      <c r="O48" s="38"/>
      <c r="U48" s="143"/>
      <c r="V48" s="165"/>
      <c r="W48" s="143"/>
    </row>
    <row r="49" spans="1:24" s="106" customFormat="1" ht="25.35" customHeight="1">
      <c r="A49" s="123">
        <v>31</v>
      </c>
      <c r="B49" s="123">
        <v>14</v>
      </c>
      <c r="C49" s="96" t="s">
        <v>1001</v>
      </c>
      <c r="D49" s="97">
        <v>591.84</v>
      </c>
      <c r="E49" s="97">
        <v>3879.26</v>
      </c>
      <c r="F49" s="98">
        <f>(D49-E49)/E49</f>
        <v>-0.84743482004299786</v>
      </c>
      <c r="G49" s="97">
        <v>83</v>
      </c>
      <c r="H49" s="99">
        <v>6</v>
      </c>
      <c r="I49" s="99">
        <f>G49/H49</f>
        <v>13.833333333333334</v>
      </c>
      <c r="J49" s="99">
        <v>4</v>
      </c>
      <c r="K49" s="99">
        <v>3</v>
      </c>
      <c r="L49" s="97">
        <v>30168.27</v>
      </c>
      <c r="M49" s="97">
        <v>4420</v>
      </c>
      <c r="N49" s="107">
        <v>44995</v>
      </c>
      <c r="O49" s="101" t="s">
        <v>1002</v>
      </c>
      <c r="P49" s="108"/>
      <c r="Q49" s="185"/>
      <c r="R49" s="103"/>
      <c r="S49" s="105"/>
      <c r="T49" s="105"/>
      <c r="U49" s="143"/>
      <c r="V49" s="110"/>
      <c r="W49" s="143"/>
      <c r="X49" s="171"/>
    </row>
    <row r="50" spans="1:24" s="106" customFormat="1" ht="25.35" customHeight="1">
      <c r="A50" s="95">
        <v>32</v>
      </c>
      <c r="B50" s="123">
        <v>24</v>
      </c>
      <c r="C50" s="96" t="s">
        <v>928</v>
      </c>
      <c r="D50" s="97">
        <v>530.96</v>
      </c>
      <c r="E50" s="97">
        <v>1177.6199999999999</v>
      </c>
      <c r="F50" s="98">
        <f>(D50-E50)/E50</f>
        <v>-0.54912450535826485</v>
      </c>
      <c r="G50" s="97">
        <v>115</v>
      </c>
      <c r="H50" s="99">
        <v>6</v>
      </c>
      <c r="I50" s="99">
        <f>G50/H50</f>
        <v>19.166666666666668</v>
      </c>
      <c r="J50" s="99">
        <v>1</v>
      </c>
      <c r="K50" s="99">
        <v>9</v>
      </c>
      <c r="L50" s="97">
        <v>102822.55</v>
      </c>
      <c r="M50" s="97">
        <v>15357</v>
      </c>
      <c r="N50" s="107">
        <v>44953</v>
      </c>
      <c r="O50" s="101" t="s">
        <v>41</v>
      </c>
      <c r="P50" s="108"/>
      <c r="Q50" s="185"/>
      <c r="R50" s="103"/>
      <c r="S50" s="105"/>
      <c r="T50" s="105"/>
      <c r="U50" s="143"/>
      <c r="V50" s="110"/>
      <c r="W50" s="143"/>
      <c r="X50" s="171"/>
    </row>
    <row r="51" spans="1:24" s="106" customFormat="1" ht="25.35" customHeight="1">
      <c r="A51" s="123">
        <v>33</v>
      </c>
      <c r="B51" s="95">
        <v>21</v>
      </c>
      <c r="C51" s="96" t="s">
        <v>987</v>
      </c>
      <c r="D51" s="97">
        <v>518</v>
      </c>
      <c r="E51" s="97">
        <v>1383.6</v>
      </c>
      <c r="F51" s="98">
        <f>(D51-E51)/E51</f>
        <v>-0.6256143394044521</v>
      </c>
      <c r="G51" s="97">
        <v>111</v>
      </c>
      <c r="H51" s="97">
        <v>5</v>
      </c>
      <c r="I51" s="99">
        <f>G51/H51</f>
        <v>22.2</v>
      </c>
      <c r="J51" s="97">
        <v>2</v>
      </c>
      <c r="K51" s="99">
        <v>5</v>
      </c>
      <c r="L51" s="97">
        <v>38417.17</v>
      </c>
      <c r="M51" s="97">
        <v>5285</v>
      </c>
      <c r="N51" s="107">
        <v>44981</v>
      </c>
      <c r="O51" s="101" t="s">
        <v>853</v>
      </c>
      <c r="P51" s="108"/>
      <c r="Q51" s="185"/>
      <c r="R51" s="103"/>
      <c r="S51" s="105"/>
      <c r="T51" s="105"/>
      <c r="U51" s="143"/>
      <c r="V51" s="110"/>
      <c r="W51" s="143"/>
      <c r="X51" s="171"/>
    </row>
    <row r="52" spans="1:24" s="106" customFormat="1" ht="25.35" customHeight="1">
      <c r="A52" s="95">
        <v>34</v>
      </c>
      <c r="B52" s="222" t="s">
        <v>34</v>
      </c>
      <c r="C52" s="96" t="s">
        <v>1060</v>
      </c>
      <c r="D52" s="97">
        <v>458.5</v>
      </c>
      <c r="E52" s="224" t="s">
        <v>36</v>
      </c>
      <c r="F52" s="225" t="s">
        <v>36</v>
      </c>
      <c r="G52" s="97">
        <v>103</v>
      </c>
      <c r="H52" s="97">
        <v>7</v>
      </c>
      <c r="I52" s="99">
        <f>G52/H52</f>
        <v>14.714285714285714</v>
      </c>
      <c r="J52" s="225" t="s">
        <v>36</v>
      </c>
      <c r="K52" s="99">
        <v>1</v>
      </c>
      <c r="L52" s="97">
        <v>458.5</v>
      </c>
      <c r="M52" s="97">
        <v>103</v>
      </c>
      <c r="N52" s="107" t="s">
        <v>1053</v>
      </c>
      <c r="O52" s="101" t="s">
        <v>130</v>
      </c>
      <c r="P52" s="108"/>
      <c r="Q52" s="185"/>
      <c r="R52" s="103"/>
      <c r="S52" s="105"/>
      <c r="T52" s="105"/>
      <c r="U52" s="143"/>
      <c r="V52" s="110"/>
      <c r="W52" s="143"/>
      <c r="X52" s="171"/>
    </row>
    <row r="53" spans="1:24" s="235" customFormat="1" ht="25.35" customHeight="1">
      <c r="A53" s="123">
        <v>35</v>
      </c>
      <c r="B53" s="99" t="s">
        <v>36</v>
      </c>
      <c r="C53" s="96" t="s">
        <v>878</v>
      </c>
      <c r="D53" s="97">
        <v>333</v>
      </c>
      <c r="E53" s="99" t="s">
        <v>36</v>
      </c>
      <c r="F53" s="99" t="s">
        <v>36</v>
      </c>
      <c r="G53" s="97">
        <v>111</v>
      </c>
      <c r="H53" s="99">
        <v>1</v>
      </c>
      <c r="I53" s="99">
        <f>G53/H53</f>
        <v>111</v>
      </c>
      <c r="J53" s="99">
        <v>1</v>
      </c>
      <c r="K53" s="99" t="s">
        <v>36</v>
      </c>
      <c r="L53" s="97">
        <v>20673.07</v>
      </c>
      <c r="M53" s="97">
        <v>4162</v>
      </c>
      <c r="N53" s="107">
        <v>44911</v>
      </c>
      <c r="O53" s="101" t="s">
        <v>835</v>
      </c>
      <c r="P53" s="228"/>
      <c r="Q53" s="229"/>
      <c r="R53" s="230"/>
      <c r="S53" s="231"/>
      <c r="T53" s="231"/>
      <c r="U53" s="232"/>
      <c r="V53" s="233"/>
      <c r="W53" s="232"/>
      <c r="X53" s="234"/>
    </row>
    <row r="54" spans="1:24" s="106" customFormat="1" ht="25.35" customHeight="1">
      <c r="A54" s="95">
        <v>36</v>
      </c>
      <c r="B54" s="222" t="s">
        <v>34</v>
      </c>
      <c r="C54" s="96" t="s">
        <v>1061</v>
      </c>
      <c r="D54" s="97">
        <v>306.5</v>
      </c>
      <c r="E54" s="224" t="s">
        <v>36</v>
      </c>
      <c r="F54" s="225" t="s">
        <v>36</v>
      </c>
      <c r="G54" s="97">
        <v>78</v>
      </c>
      <c r="H54" s="97">
        <v>5</v>
      </c>
      <c r="I54" s="99">
        <f>G54/H54</f>
        <v>15.6</v>
      </c>
      <c r="J54" s="225" t="s">
        <v>36</v>
      </c>
      <c r="K54" s="99">
        <v>1</v>
      </c>
      <c r="L54" s="97">
        <v>306.5</v>
      </c>
      <c r="M54" s="97">
        <v>78</v>
      </c>
      <c r="N54" s="107" t="s">
        <v>1053</v>
      </c>
      <c r="O54" s="101" t="s">
        <v>130</v>
      </c>
      <c r="P54" s="108"/>
      <c r="Q54" s="185"/>
      <c r="R54" s="103"/>
      <c r="S54" s="105"/>
      <c r="T54" s="105"/>
      <c r="U54" s="143"/>
      <c r="V54" s="110"/>
      <c r="W54" s="143"/>
      <c r="X54" s="171"/>
    </row>
    <row r="55" spans="1:24" s="106" customFormat="1" ht="25.35" customHeight="1">
      <c r="A55" s="123">
        <v>37</v>
      </c>
      <c r="B55" s="222" t="s">
        <v>34</v>
      </c>
      <c r="C55" s="96" t="s">
        <v>959</v>
      </c>
      <c r="D55" s="97">
        <v>296.2</v>
      </c>
      <c r="E55" s="224" t="s">
        <v>36</v>
      </c>
      <c r="F55" s="225" t="s">
        <v>36</v>
      </c>
      <c r="G55" s="97">
        <v>66</v>
      </c>
      <c r="H55" s="97">
        <v>5</v>
      </c>
      <c r="I55" s="99">
        <f>G55/H55</f>
        <v>13.2</v>
      </c>
      <c r="J55" s="225" t="s">
        <v>36</v>
      </c>
      <c r="K55" s="99">
        <v>1</v>
      </c>
      <c r="L55" s="97">
        <v>296.2</v>
      </c>
      <c r="M55" s="97">
        <v>66</v>
      </c>
      <c r="N55" s="107" t="s">
        <v>1053</v>
      </c>
      <c r="O55" s="101" t="s">
        <v>130</v>
      </c>
      <c r="P55" s="108"/>
      <c r="Q55" s="185"/>
      <c r="R55" s="103"/>
      <c r="S55" s="105"/>
      <c r="T55" s="105"/>
      <c r="U55" s="143"/>
      <c r="V55" s="110"/>
      <c r="W55" s="143"/>
      <c r="X55" s="171"/>
    </row>
    <row r="56" spans="1:24" s="106" customFormat="1" ht="25.35" customHeight="1">
      <c r="A56" s="95">
        <v>38</v>
      </c>
      <c r="B56" s="123">
        <v>23</v>
      </c>
      <c r="C56" s="96" t="s">
        <v>981</v>
      </c>
      <c r="D56" s="97">
        <v>269</v>
      </c>
      <c r="E56" s="97">
        <v>1287</v>
      </c>
      <c r="F56" s="98">
        <f>(D56-E56)/E56</f>
        <v>-0.79098679098679103</v>
      </c>
      <c r="G56" s="97">
        <v>38</v>
      </c>
      <c r="H56" s="99" t="s">
        <v>36</v>
      </c>
      <c r="I56" s="99" t="s">
        <v>36</v>
      </c>
      <c r="J56" s="99">
        <v>1</v>
      </c>
      <c r="K56" s="99">
        <v>5</v>
      </c>
      <c r="L56" s="97">
        <v>21560</v>
      </c>
      <c r="M56" s="97">
        <v>3168</v>
      </c>
      <c r="N56" s="107">
        <v>44981</v>
      </c>
      <c r="O56" s="101" t="s">
        <v>47</v>
      </c>
      <c r="P56" s="108"/>
      <c r="Q56" s="185"/>
      <c r="R56" s="103"/>
      <c r="S56" s="105"/>
      <c r="T56" s="105"/>
      <c r="U56" s="143"/>
      <c r="V56" s="110"/>
      <c r="W56" s="143"/>
      <c r="X56" s="171"/>
    </row>
    <row r="57" spans="1:24" s="106" customFormat="1" ht="25.35" customHeight="1">
      <c r="A57" s="123">
        <v>39</v>
      </c>
      <c r="B57" s="222" t="s">
        <v>34</v>
      </c>
      <c r="C57" s="96" t="s">
        <v>1063</v>
      </c>
      <c r="D57" s="97">
        <v>247.4</v>
      </c>
      <c r="E57" s="224" t="s">
        <v>36</v>
      </c>
      <c r="F57" s="225" t="s">
        <v>36</v>
      </c>
      <c r="G57" s="97">
        <v>45</v>
      </c>
      <c r="H57" s="97">
        <v>4</v>
      </c>
      <c r="I57" s="99">
        <f>G57/H57</f>
        <v>11.25</v>
      </c>
      <c r="J57" s="225" t="s">
        <v>36</v>
      </c>
      <c r="K57" s="99">
        <v>1</v>
      </c>
      <c r="L57" s="97">
        <v>247.4</v>
      </c>
      <c r="M57" s="97">
        <v>45</v>
      </c>
      <c r="N57" s="107" t="s">
        <v>1053</v>
      </c>
      <c r="O57" s="101" t="s">
        <v>130</v>
      </c>
      <c r="P57" s="108"/>
      <c r="Q57" s="185"/>
      <c r="R57" s="103"/>
      <c r="S57" s="105"/>
      <c r="T57" s="105"/>
      <c r="U57" s="143"/>
      <c r="V57" s="110"/>
      <c r="W57" s="143"/>
      <c r="X57" s="171"/>
    </row>
    <row r="58" spans="1:24" s="106" customFormat="1" ht="25.35" customHeight="1">
      <c r="A58" s="95">
        <v>40</v>
      </c>
      <c r="B58" s="222" t="s">
        <v>34</v>
      </c>
      <c r="C58" s="96" t="s">
        <v>1062</v>
      </c>
      <c r="D58" s="97">
        <v>245.63</v>
      </c>
      <c r="E58" s="224" t="s">
        <v>36</v>
      </c>
      <c r="F58" s="225" t="s">
        <v>36</v>
      </c>
      <c r="G58" s="97">
        <v>62</v>
      </c>
      <c r="H58" s="97">
        <v>6</v>
      </c>
      <c r="I58" s="99">
        <f>G58/H58</f>
        <v>10.333333333333334</v>
      </c>
      <c r="J58" s="225" t="s">
        <v>36</v>
      </c>
      <c r="K58" s="99">
        <v>1</v>
      </c>
      <c r="L58" s="97">
        <v>245.63</v>
      </c>
      <c r="M58" s="97">
        <v>62</v>
      </c>
      <c r="N58" s="107" t="s">
        <v>1053</v>
      </c>
      <c r="O58" s="101" t="s">
        <v>130</v>
      </c>
      <c r="P58" s="108"/>
      <c r="Q58" s="185"/>
      <c r="R58" s="103"/>
      <c r="S58" s="105"/>
      <c r="T58" s="105"/>
      <c r="U58" s="143"/>
      <c r="V58" s="110"/>
      <c r="W58" s="143"/>
      <c r="X58" s="171"/>
    </row>
    <row r="59" spans="1:24" ht="25.35" customHeight="1">
      <c r="A59" s="95"/>
      <c r="B59" s="160"/>
      <c r="C59" s="52" t="s">
        <v>255</v>
      </c>
      <c r="D59" s="124">
        <f>SUM(D47:D58)</f>
        <v>316075.99000000005</v>
      </c>
      <c r="E59" s="124">
        <v>234784.45</v>
      </c>
      <c r="F59" s="125">
        <f>(D59-E59)/E59</f>
        <v>0.34623902903280024</v>
      </c>
      <c r="G59" s="124">
        <f>SUM(G47:G58)</f>
        <v>53133</v>
      </c>
      <c r="H59" s="66"/>
      <c r="I59" s="66"/>
      <c r="J59" s="99"/>
      <c r="K59" s="99"/>
      <c r="L59" s="67"/>
      <c r="M59" s="97"/>
      <c r="N59" s="142"/>
      <c r="O59" s="64"/>
      <c r="U59" s="147"/>
      <c r="V59" s="143"/>
      <c r="W59" s="143"/>
    </row>
    <row r="60" spans="1:24">
      <c r="A60" s="39"/>
      <c r="B60" s="162"/>
      <c r="C60" s="40"/>
      <c r="D60" s="48"/>
      <c r="E60" s="116"/>
      <c r="F60" s="48"/>
      <c r="G60" s="48"/>
      <c r="H60" s="48"/>
      <c r="I60" s="48"/>
      <c r="J60" s="116"/>
      <c r="K60" s="116"/>
      <c r="L60" s="48"/>
      <c r="M60" s="48"/>
      <c r="N60" s="204"/>
      <c r="O60" s="38"/>
      <c r="U60" s="143"/>
      <c r="V60" s="165"/>
      <c r="W60" s="143"/>
    </row>
    <row r="61" spans="1:24" s="106" customFormat="1" ht="25.35" customHeight="1">
      <c r="A61" s="123">
        <v>41</v>
      </c>
      <c r="B61" s="222" t="s">
        <v>34</v>
      </c>
      <c r="C61" s="96" t="s">
        <v>1064</v>
      </c>
      <c r="D61" s="97">
        <v>148.30000000000001</v>
      </c>
      <c r="E61" s="224" t="s">
        <v>36</v>
      </c>
      <c r="F61" s="225" t="s">
        <v>36</v>
      </c>
      <c r="G61" s="97">
        <v>27</v>
      </c>
      <c r="H61" s="97">
        <v>4</v>
      </c>
      <c r="I61" s="99">
        <f>G61/H61</f>
        <v>6.75</v>
      </c>
      <c r="J61" s="225" t="s">
        <v>36</v>
      </c>
      <c r="K61" s="99">
        <v>1</v>
      </c>
      <c r="L61" s="97">
        <v>148.30000000000001</v>
      </c>
      <c r="M61" s="97">
        <v>27</v>
      </c>
      <c r="N61" s="107" t="s">
        <v>1053</v>
      </c>
      <c r="O61" s="101" t="s">
        <v>130</v>
      </c>
      <c r="P61" s="108"/>
      <c r="Q61" s="185"/>
      <c r="R61" s="103"/>
      <c r="S61" s="105"/>
      <c r="T61" s="105"/>
      <c r="U61" s="143"/>
      <c r="V61" s="110"/>
      <c r="W61" s="143"/>
      <c r="X61" s="171"/>
    </row>
    <row r="62" spans="1:24" s="106" customFormat="1" ht="25.35" customHeight="1">
      <c r="A62" s="95">
        <v>42</v>
      </c>
      <c r="B62" s="97" t="s">
        <v>36</v>
      </c>
      <c r="C62" s="96" t="s">
        <v>777</v>
      </c>
      <c r="D62" s="97">
        <v>133.07</v>
      </c>
      <c r="E62" s="97" t="s">
        <v>36</v>
      </c>
      <c r="F62" s="99" t="s">
        <v>36</v>
      </c>
      <c r="G62" s="97">
        <v>38</v>
      </c>
      <c r="H62" s="99">
        <v>1</v>
      </c>
      <c r="I62" s="99">
        <f>G62/H62</f>
        <v>38</v>
      </c>
      <c r="J62" s="99">
        <v>1</v>
      </c>
      <c r="K62" s="99" t="s">
        <v>36</v>
      </c>
      <c r="L62" s="97">
        <v>84356.18</v>
      </c>
      <c r="M62" s="97">
        <v>17051</v>
      </c>
      <c r="N62" s="176">
        <v>44855</v>
      </c>
      <c r="O62" s="101" t="s">
        <v>41</v>
      </c>
      <c r="P62" s="108"/>
      <c r="Q62" s="185"/>
      <c r="R62" s="103"/>
      <c r="S62" s="105"/>
      <c r="T62" s="105"/>
      <c r="U62" s="143"/>
      <c r="V62" s="110"/>
      <c r="W62" s="143"/>
      <c r="X62" s="171"/>
    </row>
    <row r="63" spans="1:24" s="106" customFormat="1" ht="25.35" customHeight="1">
      <c r="A63" s="123">
        <v>43</v>
      </c>
      <c r="B63" s="222" t="s">
        <v>34</v>
      </c>
      <c r="C63" s="96" t="s">
        <v>1065</v>
      </c>
      <c r="D63" s="97">
        <v>126.3</v>
      </c>
      <c r="E63" s="224" t="s">
        <v>36</v>
      </c>
      <c r="F63" s="225" t="s">
        <v>36</v>
      </c>
      <c r="G63" s="97">
        <v>23</v>
      </c>
      <c r="H63" s="97">
        <v>3</v>
      </c>
      <c r="I63" s="99">
        <f>G63/H63</f>
        <v>7.666666666666667</v>
      </c>
      <c r="J63" s="225" t="s">
        <v>36</v>
      </c>
      <c r="K63" s="99">
        <v>1</v>
      </c>
      <c r="L63" s="97">
        <v>126.3</v>
      </c>
      <c r="M63" s="97">
        <v>23</v>
      </c>
      <c r="N63" s="107" t="s">
        <v>1053</v>
      </c>
      <c r="O63" s="101" t="s">
        <v>130</v>
      </c>
      <c r="P63" s="108"/>
      <c r="Q63" s="185"/>
      <c r="R63" s="103"/>
      <c r="S63" s="105"/>
      <c r="T63" s="105"/>
      <c r="U63" s="143"/>
      <c r="V63" s="110"/>
      <c r="W63" s="143"/>
      <c r="X63" s="171"/>
    </row>
    <row r="64" spans="1:24" s="106" customFormat="1" ht="25.35" customHeight="1">
      <c r="A64" s="95">
        <v>44</v>
      </c>
      <c r="B64" s="222" t="s">
        <v>34</v>
      </c>
      <c r="C64" s="96" t="s">
        <v>1066</v>
      </c>
      <c r="D64" s="97">
        <v>110.8</v>
      </c>
      <c r="E64" s="224" t="s">
        <v>36</v>
      </c>
      <c r="F64" s="225" t="s">
        <v>36</v>
      </c>
      <c r="G64" s="97">
        <v>19</v>
      </c>
      <c r="H64" s="97">
        <v>2</v>
      </c>
      <c r="I64" s="99">
        <f>G64/H64</f>
        <v>9.5</v>
      </c>
      <c r="J64" s="225" t="s">
        <v>36</v>
      </c>
      <c r="K64" s="99">
        <v>1</v>
      </c>
      <c r="L64" s="97">
        <v>110.8</v>
      </c>
      <c r="M64" s="97">
        <v>19</v>
      </c>
      <c r="N64" s="107" t="s">
        <v>1053</v>
      </c>
      <c r="O64" s="101" t="s">
        <v>130</v>
      </c>
      <c r="P64" s="108"/>
      <c r="Q64" s="185"/>
      <c r="R64" s="103"/>
      <c r="S64" s="105"/>
      <c r="T64" s="105"/>
      <c r="U64" s="143"/>
      <c r="V64" s="110"/>
      <c r="W64" s="143"/>
      <c r="X64" s="171"/>
    </row>
    <row r="65" spans="1:25" s="106" customFormat="1" ht="25.35" customHeight="1">
      <c r="A65" s="123">
        <v>45</v>
      </c>
      <c r="B65" s="99" t="s">
        <v>36</v>
      </c>
      <c r="C65" s="55" t="s">
        <v>395</v>
      </c>
      <c r="D65" s="67">
        <v>72</v>
      </c>
      <c r="E65" s="97" t="s">
        <v>36</v>
      </c>
      <c r="F65" s="99" t="s">
        <v>36</v>
      </c>
      <c r="G65" s="67">
        <v>25</v>
      </c>
      <c r="H65" s="25">
        <v>1</v>
      </c>
      <c r="I65" s="99">
        <f>G65/H65</f>
        <v>25</v>
      </c>
      <c r="J65" s="66">
        <v>1</v>
      </c>
      <c r="K65" s="99" t="s">
        <v>36</v>
      </c>
      <c r="L65" s="67">
        <v>234540.87</v>
      </c>
      <c r="M65" s="67">
        <v>50651</v>
      </c>
      <c r="N65" s="107">
        <v>44400</v>
      </c>
      <c r="O65" s="101" t="s">
        <v>814</v>
      </c>
      <c r="P65" s="108"/>
      <c r="Q65" s="185"/>
      <c r="R65" s="103"/>
      <c r="S65" s="105"/>
      <c r="T65" s="105"/>
      <c r="U65" s="143"/>
      <c r="V65" s="110"/>
      <c r="W65" s="143"/>
      <c r="X65" s="171"/>
    </row>
    <row r="66" spans="1:25" s="106" customFormat="1" ht="25.35" customHeight="1">
      <c r="A66" s="95">
        <v>46</v>
      </c>
      <c r="B66" s="222" t="s">
        <v>34</v>
      </c>
      <c r="C66" s="96" t="s">
        <v>1067</v>
      </c>
      <c r="D66" s="97">
        <v>57.1</v>
      </c>
      <c r="E66" s="224" t="s">
        <v>36</v>
      </c>
      <c r="F66" s="225" t="s">
        <v>36</v>
      </c>
      <c r="G66" s="97">
        <v>14</v>
      </c>
      <c r="H66" s="97">
        <v>2</v>
      </c>
      <c r="I66" s="99">
        <f>G66/H66</f>
        <v>7</v>
      </c>
      <c r="J66" s="225" t="s">
        <v>36</v>
      </c>
      <c r="K66" s="99">
        <v>1</v>
      </c>
      <c r="L66" s="97">
        <v>57.1</v>
      </c>
      <c r="M66" s="97">
        <v>14</v>
      </c>
      <c r="N66" s="107" t="s">
        <v>1053</v>
      </c>
      <c r="O66" s="101" t="s">
        <v>130</v>
      </c>
      <c r="P66" s="108"/>
      <c r="Q66" s="185"/>
      <c r="R66" s="103"/>
      <c r="S66" s="105"/>
      <c r="T66" s="105"/>
      <c r="U66" s="143"/>
      <c r="V66" s="110"/>
      <c r="W66" s="143"/>
      <c r="X66" s="171"/>
    </row>
    <row r="67" spans="1:25" s="106" customFormat="1" ht="25.35" customHeight="1">
      <c r="A67" s="123">
        <v>47</v>
      </c>
      <c r="B67" s="222" t="s">
        <v>34</v>
      </c>
      <c r="C67" s="96" t="s">
        <v>1068</v>
      </c>
      <c r="D67" s="97">
        <v>51.7</v>
      </c>
      <c r="E67" s="224" t="s">
        <v>36</v>
      </c>
      <c r="F67" s="225" t="s">
        <v>36</v>
      </c>
      <c r="G67" s="97">
        <v>8</v>
      </c>
      <c r="H67" s="97">
        <v>2</v>
      </c>
      <c r="I67" s="99">
        <f>G67/H67</f>
        <v>4</v>
      </c>
      <c r="J67" s="225" t="s">
        <v>36</v>
      </c>
      <c r="K67" s="99">
        <v>1</v>
      </c>
      <c r="L67" s="97">
        <v>51.7</v>
      </c>
      <c r="M67" s="97">
        <v>8</v>
      </c>
      <c r="N67" s="107" t="s">
        <v>1053</v>
      </c>
      <c r="O67" s="101" t="s">
        <v>130</v>
      </c>
      <c r="P67" s="108"/>
      <c r="Q67" s="185"/>
      <c r="R67" s="103"/>
      <c r="S67" s="105"/>
      <c r="T67" s="105"/>
      <c r="U67" s="143"/>
      <c r="V67" s="110"/>
      <c r="W67" s="143"/>
      <c r="X67" s="171"/>
    </row>
    <row r="68" spans="1:25" s="106" customFormat="1" ht="25.35" customHeight="1">
      <c r="A68" s="95">
        <v>48</v>
      </c>
      <c r="B68" s="99" t="s">
        <v>36</v>
      </c>
      <c r="C68" s="96" t="s">
        <v>774</v>
      </c>
      <c r="D68" s="97">
        <v>51.2</v>
      </c>
      <c r="E68" s="99" t="s">
        <v>36</v>
      </c>
      <c r="F68" s="99" t="s">
        <v>36</v>
      </c>
      <c r="G68" s="97">
        <v>10</v>
      </c>
      <c r="H68" s="99">
        <v>1</v>
      </c>
      <c r="I68" s="99">
        <f>G68/H68</f>
        <v>10</v>
      </c>
      <c r="J68" s="99">
        <v>1</v>
      </c>
      <c r="K68" s="99" t="s">
        <v>36</v>
      </c>
      <c r="L68" s="97">
        <v>1005085.8900000001</v>
      </c>
      <c r="M68" s="97">
        <v>144269</v>
      </c>
      <c r="N68" s="107">
        <v>44848</v>
      </c>
      <c r="O68" s="101" t="s">
        <v>775</v>
      </c>
      <c r="P68" s="108"/>
      <c r="Q68" s="185"/>
      <c r="R68" s="103"/>
      <c r="S68" s="105"/>
      <c r="T68" s="105"/>
      <c r="U68" s="143"/>
      <c r="V68" s="110"/>
      <c r="W68" s="143"/>
      <c r="X68" s="171"/>
    </row>
    <row r="69" spans="1:25" s="106" customFormat="1" ht="25.35" customHeight="1">
      <c r="A69" s="123">
        <v>49</v>
      </c>
      <c r="B69" s="123">
        <v>28</v>
      </c>
      <c r="C69" s="96" t="s">
        <v>1016</v>
      </c>
      <c r="D69" s="97">
        <v>46.5</v>
      </c>
      <c r="E69" s="97">
        <v>53</v>
      </c>
      <c r="F69" s="98">
        <f>(D69-E69)/E69</f>
        <v>-0.12264150943396226</v>
      </c>
      <c r="G69" s="97">
        <v>9</v>
      </c>
      <c r="H69" s="99">
        <v>2</v>
      </c>
      <c r="I69" s="99">
        <f>G69/H69</f>
        <v>4.5</v>
      </c>
      <c r="J69" s="99">
        <v>2</v>
      </c>
      <c r="K69" s="99">
        <v>3</v>
      </c>
      <c r="L69" s="97">
        <v>1827.0700000000002</v>
      </c>
      <c r="M69" s="97">
        <v>297</v>
      </c>
      <c r="N69" s="107">
        <v>44995</v>
      </c>
      <c r="O69" s="101" t="s">
        <v>893</v>
      </c>
      <c r="P69" s="108"/>
      <c r="Q69" s="185"/>
      <c r="R69" s="103"/>
      <c r="S69" s="105"/>
      <c r="T69" s="105"/>
      <c r="U69" s="143"/>
      <c r="V69" s="110"/>
      <c r="W69" s="143"/>
      <c r="X69" s="171"/>
    </row>
    <row r="70" spans="1:25" s="106" customFormat="1" ht="25.35" customHeight="1">
      <c r="A70" s="95">
        <v>50</v>
      </c>
      <c r="B70" s="97" t="s">
        <v>36</v>
      </c>
      <c r="C70" s="55" t="s">
        <v>147</v>
      </c>
      <c r="D70" s="67">
        <v>34</v>
      </c>
      <c r="E70" s="97" t="s">
        <v>36</v>
      </c>
      <c r="F70" s="99" t="s">
        <v>36</v>
      </c>
      <c r="G70" s="67">
        <v>17</v>
      </c>
      <c r="H70" s="25">
        <v>1</v>
      </c>
      <c r="I70" s="99">
        <f>G70/H70</f>
        <v>17</v>
      </c>
      <c r="J70" s="66">
        <v>1</v>
      </c>
      <c r="K70" s="99" t="s">
        <v>36</v>
      </c>
      <c r="L70" s="67">
        <v>1390810.6</v>
      </c>
      <c r="M70" s="67">
        <v>262321</v>
      </c>
      <c r="N70" s="65">
        <v>43385</v>
      </c>
      <c r="O70" s="64" t="s">
        <v>41</v>
      </c>
      <c r="P70" s="108"/>
      <c r="Q70" s="185"/>
      <c r="R70" s="103"/>
      <c r="S70" s="105"/>
      <c r="T70" s="105"/>
      <c r="U70" s="143"/>
      <c r="V70" s="110"/>
      <c r="W70" s="143"/>
      <c r="X70" s="171"/>
    </row>
    <row r="71" spans="1:25" ht="25.35" customHeight="1">
      <c r="A71" s="95"/>
      <c r="B71" s="160"/>
      <c r="C71" s="52" t="s">
        <v>1021</v>
      </c>
      <c r="D71" s="124">
        <f>SUM(D59:D70)</f>
        <v>316906.96000000002</v>
      </c>
      <c r="E71" s="124">
        <v>234784.45</v>
      </c>
      <c r="F71" s="125">
        <f>(D71-E71)/E71</f>
        <v>0.34977831794226577</v>
      </c>
      <c r="G71" s="124">
        <f>SUM(G59:G70)</f>
        <v>53323</v>
      </c>
      <c r="H71" s="66"/>
      <c r="I71" s="66"/>
      <c r="J71" s="99"/>
      <c r="K71" s="99"/>
      <c r="L71" s="67"/>
      <c r="M71" s="97"/>
      <c r="N71" s="142"/>
      <c r="O71" s="64"/>
      <c r="U71" s="147"/>
      <c r="V71" s="143"/>
      <c r="W71" s="143"/>
    </row>
    <row r="72" spans="1:25">
      <c r="A72" s="39"/>
      <c r="B72" s="162"/>
      <c r="C72" s="40"/>
      <c r="D72" s="48"/>
      <c r="E72" s="116"/>
      <c r="F72" s="48"/>
      <c r="G72" s="48"/>
      <c r="H72" s="48"/>
      <c r="I72" s="48"/>
      <c r="J72" s="116"/>
      <c r="K72" s="116"/>
      <c r="L72" s="48"/>
      <c r="M72" s="48"/>
      <c r="N72" s="204"/>
      <c r="O72" s="38"/>
      <c r="U72" s="143"/>
      <c r="V72" s="165"/>
      <c r="W72" s="143"/>
    </row>
    <row r="73" spans="1:25" s="106" customFormat="1" ht="25.35" customHeight="1">
      <c r="A73" s="123">
        <v>51</v>
      </c>
      <c r="B73" s="123">
        <v>30</v>
      </c>
      <c r="C73" s="96" t="s">
        <v>933</v>
      </c>
      <c r="D73" s="97">
        <v>21</v>
      </c>
      <c r="E73" s="97">
        <v>15</v>
      </c>
      <c r="F73" s="98">
        <f>(D73-E73)/E73</f>
        <v>0.4</v>
      </c>
      <c r="G73" s="97">
        <v>3</v>
      </c>
      <c r="H73" s="97">
        <v>1</v>
      </c>
      <c r="I73" s="99">
        <f>G73/H73</f>
        <v>3</v>
      </c>
      <c r="J73" s="97">
        <v>1</v>
      </c>
      <c r="K73" s="99">
        <v>9</v>
      </c>
      <c r="L73" s="97">
        <v>24889.100000000002</v>
      </c>
      <c r="M73" s="97">
        <v>4159</v>
      </c>
      <c r="N73" s="107">
        <v>44953</v>
      </c>
      <c r="O73" s="101" t="s">
        <v>934</v>
      </c>
      <c r="P73" s="108"/>
      <c r="Q73" s="185"/>
      <c r="R73" s="103"/>
      <c r="S73" s="105"/>
      <c r="T73" s="105"/>
      <c r="U73" s="143"/>
      <c r="V73" s="110"/>
      <c r="W73" s="143"/>
      <c r="X73" s="171"/>
    </row>
    <row r="74" spans="1:25" ht="25.35" customHeight="1">
      <c r="A74" s="41"/>
      <c r="B74" s="161"/>
      <c r="C74" s="52" t="s">
        <v>1069</v>
      </c>
      <c r="D74" s="124">
        <f>SUM(D71:D73)</f>
        <v>316927.96000000002</v>
      </c>
      <c r="E74" s="124">
        <v>234788.45</v>
      </c>
      <c r="F74" s="20">
        <f>(D74-E74)/E74</f>
        <v>0.34984476451034968</v>
      </c>
      <c r="G74" s="124">
        <f>SUM(G71:G73)</f>
        <v>53326</v>
      </c>
      <c r="H74" s="62"/>
      <c r="I74" s="43"/>
      <c r="J74" s="119"/>
      <c r="K74" s="119"/>
      <c r="L74" s="45"/>
      <c r="M74" s="49"/>
      <c r="N74" s="205"/>
      <c r="O74" s="53"/>
      <c r="Q74" s="109"/>
      <c r="U74" s="143"/>
      <c r="V74" s="143"/>
      <c r="W74" s="143"/>
      <c r="X74" s="171"/>
    </row>
    <row r="75" spans="1:25">
      <c r="U75" s="143"/>
      <c r="V75" s="143"/>
      <c r="W75" s="143"/>
      <c r="X75" s="171"/>
    </row>
    <row r="76" spans="1:25" s="106" customFormat="1" ht="25.35" customHeight="1">
      <c r="A76" s="1"/>
      <c r="B76" s="58"/>
      <c r="C76" s="1"/>
      <c r="D76" s="1"/>
      <c r="F76" s="1"/>
      <c r="G76" s="1"/>
      <c r="H76" s="1"/>
      <c r="I76" s="1"/>
      <c r="L76" s="1"/>
      <c r="M76" s="1"/>
      <c r="N76" s="200"/>
      <c r="O76" s="1"/>
      <c r="P76" s="102"/>
      <c r="Q76" s="93"/>
      <c r="R76" s="94"/>
      <c r="S76" s="93"/>
      <c r="T76" s="93"/>
      <c r="U76" s="143"/>
      <c r="V76" s="143"/>
      <c r="W76" s="143"/>
      <c r="X76" s="171"/>
      <c r="Y76" s="103"/>
    </row>
    <row r="77" spans="1:25" s="58" customFormat="1">
      <c r="A77" s="1"/>
      <c r="C77" s="1"/>
      <c r="D77" s="1"/>
      <c r="E77" s="106"/>
      <c r="F77" s="1"/>
      <c r="G77" s="1"/>
      <c r="H77" s="1"/>
      <c r="I77" s="1"/>
      <c r="J77" s="106"/>
      <c r="K77" s="106"/>
      <c r="L77" s="1"/>
      <c r="M77" s="1"/>
      <c r="N77" s="200"/>
      <c r="O77" s="1"/>
      <c r="P77" s="1"/>
      <c r="Q77" s="1"/>
      <c r="R77" s="1"/>
      <c r="S77" s="1"/>
      <c r="T77" s="1"/>
      <c r="U77" s="143"/>
      <c r="V77" s="143"/>
      <c r="W77" s="143"/>
      <c r="Y77" s="1"/>
    </row>
    <row r="78" spans="1:25" s="58" customFormat="1">
      <c r="A78" s="1"/>
      <c r="C78" s="1"/>
      <c r="D78" s="1"/>
      <c r="E78" s="106"/>
      <c r="F78" s="1"/>
      <c r="G78" s="1"/>
      <c r="H78" s="1"/>
      <c r="I78" s="1"/>
      <c r="J78" s="106"/>
      <c r="K78" s="106"/>
      <c r="L78" s="1"/>
      <c r="M78" s="1"/>
      <c r="N78" s="200"/>
      <c r="O78" s="1"/>
      <c r="P78" s="1"/>
      <c r="Q78" s="1"/>
      <c r="R78" s="1"/>
      <c r="S78" s="1"/>
      <c r="T78" s="1"/>
      <c r="U78" s="143"/>
      <c r="V78" s="143"/>
      <c r="W78" s="143"/>
      <c r="Y78" s="1"/>
    </row>
    <row r="79" spans="1:25" s="58" customFormat="1">
      <c r="A79" s="1"/>
      <c r="C79" s="1"/>
      <c r="D79" s="1"/>
      <c r="E79" s="106"/>
      <c r="F79" s="1"/>
      <c r="G79" s="1"/>
      <c r="H79" s="1"/>
      <c r="I79" s="1"/>
      <c r="J79" s="106"/>
      <c r="K79" s="106"/>
      <c r="L79" s="1"/>
      <c r="M79" s="1"/>
      <c r="N79" s="200"/>
      <c r="O79" s="1"/>
      <c r="P79" s="1"/>
      <c r="Q79" s="1"/>
      <c r="R79" s="1"/>
      <c r="S79" s="1"/>
      <c r="T79" s="1"/>
      <c r="U79" s="143"/>
      <c r="V79" s="143"/>
      <c r="W79" s="143"/>
      <c r="Y79" s="1"/>
    </row>
    <row r="80" spans="1:25" s="58" customFormat="1">
      <c r="A80" s="1"/>
      <c r="C80" s="1"/>
      <c r="D80" s="1"/>
      <c r="E80" s="106"/>
      <c r="F80" s="1"/>
      <c r="G80" s="1"/>
      <c r="H80" s="1"/>
      <c r="I80" s="1"/>
      <c r="J80" s="106"/>
      <c r="K80" s="106"/>
      <c r="L80" s="1"/>
      <c r="M80" s="1"/>
      <c r="N80" s="200"/>
      <c r="O80" s="1"/>
      <c r="P80" s="1"/>
      <c r="Q80" s="1"/>
      <c r="R80" s="1"/>
      <c r="S80" s="1"/>
      <c r="T80" s="1"/>
      <c r="U80" s="143"/>
      <c r="V80" s="143"/>
      <c r="W80" s="143"/>
      <c r="Y80" s="1"/>
    </row>
    <row r="81" spans="1:25" s="58" customFormat="1" ht="12" customHeight="1">
      <c r="A81" s="1"/>
      <c r="C81" s="1"/>
      <c r="D81" s="1"/>
      <c r="E81" s="106"/>
      <c r="F81" s="1"/>
      <c r="G81" s="1"/>
      <c r="H81" s="1"/>
      <c r="I81" s="1"/>
      <c r="J81" s="106"/>
      <c r="K81" s="106"/>
      <c r="L81" s="1"/>
      <c r="M81" s="1"/>
      <c r="N81" s="200"/>
      <c r="O81" s="1"/>
      <c r="P81" s="1"/>
      <c r="Q81" s="1"/>
      <c r="R81" s="1"/>
      <c r="S81" s="1"/>
      <c r="T81" s="1"/>
      <c r="U81" s="143"/>
      <c r="V81" s="143"/>
      <c r="W81" s="143"/>
      <c r="Y81" s="1"/>
    </row>
    <row r="82" spans="1:25" s="58" customFormat="1">
      <c r="A82" s="1"/>
      <c r="C82" s="1"/>
      <c r="D82" s="1"/>
      <c r="E82" s="106"/>
      <c r="F82" s="1"/>
      <c r="G82" s="1"/>
      <c r="H82" s="1"/>
      <c r="I82" s="1"/>
      <c r="J82" s="106"/>
      <c r="K82" s="106"/>
      <c r="L82" s="1"/>
      <c r="M82" s="1"/>
      <c r="N82" s="200"/>
      <c r="O82" s="1"/>
      <c r="P82" s="1"/>
      <c r="Q82" s="1"/>
      <c r="R82" s="1"/>
      <c r="S82" s="1"/>
      <c r="T82" s="1"/>
      <c r="U82" s="143"/>
      <c r="V82" s="147"/>
      <c r="W82" s="143"/>
      <c r="Y82" s="1"/>
    </row>
    <row r="83" spans="1:25" s="58" customFormat="1">
      <c r="A83" s="1"/>
      <c r="C83" s="1"/>
      <c r="D83" s="1"/>
      <c r="E83" s="106"/>
      <c r="F83" s="1"/>
      <c r="G83" s="1"/>
      <c r="H83" s="1"/>
      <c r="I83" s="1"/>
      <c r="J83" s="106"/>
      <c r="K83" s="106"/>
      <c r="L83" s="1"/>
      <c r="M83" s="1"/>
      <c r="N83" s="200"/>
      <c r="O83" s="1"/>
      <c r="P83" s="1"/>
      <c r="Q83" s="1"/>
      <c r="R83" s="1"/>
      <c r="S83" s="1"/>
      <c r="T83" s="1"/>
      <c r="U83" s="165"/>
      <c r="V83" s="143"/>
      <c r="W83" s="143"/>
      <c r="Y83" s="1"/>
    </row>
    <row r="84" spans="1:25" s="58" customFormat="1">
      <c r="A84" s="1"/>
      <c r="C84" s="1"/>
      <c r="D84" s="1"/>
      <c r="E84" s="106"/>
      <c r="F84" s="1"/>
      <c r="G84" s="1"/>
      <c r="H84" s="1"/>
      <c r="I84" s="1"/>
      <c r="J84" s="106"/>
      <c r="K84" s="106"/>
      <c r="L84" s="1"/>
      <c r="M84" s="1"/>
      <c r="N84" s="200"/>
      <c r="O84" s="1"/>
      <c r="P84" s="1"/>
      <c r="Q84" s="1"/>
      <c r="R84" s="1"/>
      <c r="S84" s="61"/>
      <c r="T84" s="1"/>
      <c r="U84" s="143"/>
      <c r="V84" s="165"/>
      <c r="W84" s="143"/>
      <c r="Y84" s="1"/>
    </row>
    <row r="85" spans="1:25" s="58" customFormat="1">
      <c r="A85" s="1"/>
      <c r="C85" s="1"/>
      <c r="D85" s="1"/>
      <c r="E85" s="106"/>
      <c r="F85" s="1"/>
      <c r="G85" s="1"/>
      <c r="H85" s="1"/>
      <c r="I85" s="1"/>
      <c r="J85" s="106"/>
      <c r="K85" s="106"/>
      <c r="L85" s="1"/>
      <c r="M85" s="1"/>
      <c r="N85" s="200"/>
      <c r="O85" s="1"/>
      <c r="P85" s="61"/>
      <c r="Q85" s="1"/>
      <c r="R85" s="1"/>
      <c r="S85" s="1"/>
      <c r="T85" s="1"/>
      <c r="U85" s="147"/>
      <c r="V85" s="143"/>
      <c r="W85" s="143"/>
      <c r="Y85" s="1"/>
    </row>
    <row r="86" spans="1:25" s="58" customFormat="1">
      <c r="A86" s="1"/>
      <c r="C86" s="1"/>
      <c r="D86" s="1"/>
      <c r="E86" s="106"/>
      <c r="F86" s="1"/>
      <c r="G86" s="1"/>
      <c r="H86" s="1"/>
      <c r="I86" s="1"/>
      <c r="J86" s="106"/>
      <c r="K86" s="106"/>
      <c r="L86" s="1"/>
      <c r="M86" s="1"/>
      <c r="N86" s="200"/>
      <c r="O86" s="1"/>
      <c r="P86" s="1"/>
      <c r="Q86" s="1"/>
      <c r="R86" s="1"/>
      <c r="S86" s="1"/>
      <c r="T86" s="1"/>
      <c r="U86" s="143"/>
      <c r="V86" s="165"/>
      <c r="W86" s="143"/>
      <c r="Y86" s="1"/>
    </row>
    <row r="87" spans="1:25" s="58" customFormat="1">
      <c r="A87" s="1"/>
      <c r="C87" s="1"/>
      <c r="D87" s="1"/>
      <c r="E87" s="106"/>
      <c r="F87" s="1"/>
      <c r="G87" s="1"/>
      <c r="H87" s="1"/>
      <c r="I87" s="1"/>
      <c r="J87" s="106"/>
      <c r="K87" s="106"/>
      <c r="L87" s="1"/>
      <c r="M87" s="1"/>
      <c r="N87" s="200"/>
      <c r="O87" s="1"/>
      <c r="P87" s="1"/>
      <c r="Q87" s="1"/>
      <c r="R87" s="1"/>
      <c r="S87" s="1"/>
      <c r="T87" s="1"/>
      <c r="U87" s="143"/>
      <c r="V87" s="165"/>
      <c r="W87" s="143"/>
      <c r="Y87" s="1"/>
    </row>
    <row r="88" spans="1:25" s="58" customFormat="1">
      <c r="A88" s="1"/>
      <c r="C88" s="1"/>
      <c r="D88" s="1"/>
      <c r="E88" s="106"/>
      <c r="F88" s="1"/>
      <c r="G88" s="1"/>
      <c r="H88" s="1"/>
      <c r="I88" s="1"/>
      <c r="J88" s="106"/>
      <c r="K88" s="106"/>
      <c r="L88" s="1"/>
      <c r="M88" s="1"/>
      <c r="N88" s="200"/>
      <c r="O88" s="1"/>
      <c r="P88" s="1"/>
      <c r="Q88" s="1"/>
      <c r="R88" s="1"/>
      <c r="S88" s="1"/>
      <c r="T88" s="1"/>
      <c r="U88" s="165"/>
      <c r="V88" s="143"/>
      <c r="W88" s="143"/>
      <c r="Y88" s="1"/>
    </row>
    <row r="89" spans="1:25" s="58" customFormat="1">
      <c r="A89" s="1"/>
      <c r="C89" s="1"/>
      <c r="D89" s="1"/>
      <c r="E89" s="106"/>
      <c r="F89" s="1"/>
      <c r="G89" s="1"/>
      <c r="H89" s="1"/>
      <c r="I89" s="1"/>
      <c r="J89" s="106"/>
      <c r="K89" s="106"/>
      <c r="L89" s="1"/>
      <c r="M89" s="1"/>
      <c r="N89" s="200"/>
      <c r="O89" s="1"/>
      <c r="P89" s="1"/>
      <c r="Q89" s="1"/>
      <c r="R89" s="1"/>
      <c r="S89" s="1"/>
      <c r="T89" s="1"/>
      <c r="U89" s="143"/>
      <c r="V89" s="143"/>
      <c r="W89" s="143"/>
      <c r="Y89" s="1"/>
    </row>
    <row r="90" spans="1:25" s="58" customFormat="1">
      <c r="A90" s="1"/>
      <c r="C90" s="1"/>
      <c r="D90" s="1"/>
      <c r="E90" s="106"/>
      <c r="F90" s="1"/>
      <c r="G90" s="1"/>
      <c r="H90" s="1"/>
      <c r="I90" s="1"/>
      <c r="J90" s="106"/>
      <c r="K90" s="106"/>
      <c r="L90" s="1"/>
      <c r="M90" s="1"/>
      <c r="N90" s="200"/>
      <c r="O90" s="1"/>
      <c r="P90" s="1"/>
      <c r="Q90" s="1"/>
      <c r="R90" s="1"/>
      <c r="S90" s="1"/>
      <c r="T90" s="1"/>
      <c r="U90" s="143"/>
      <c r="V90" s="143"/>
      <c r="W90" s="143"/>
      <c r="Y90" s="1"/>
    </row>
    <row r="91" spans="1:25">
      <c r="U91" s="143"/>
      <c r="V91" s="148"/>
      <c r="W91" s="143"/>
    </row>
    <row r="92" spans="1:25">
      <c r="V92" s="143"/>
      <c r="W92" s="143"/>
    </row>
    <row r="93" spans="1:25">
      <c r="V93" s="143"/>
      <c r="W93" s="143"/>
    </row>
    <row r="94" spans="1:25">
      <c r="V94" s="143"/>
      <c r="W94" s="143"/>
    </row>
    <row r="95" spans="1:25">
      <c r="V95" s="147"/>
      <c r="W95" s="143"/>
    </row>
  </sheetData>
  <sortState xmlns:xlrd2="http://schemas.microsoft.com/office/spreadsheetml/2017/richdata2" ref="B13:O73">
    <sortCondition descending="1" ref="D13:D73"/>
  </sortState>
  <phoneticPr fontId="33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1F24A-AB63-42B9-A0C1-9449F6427375}">
  <sheetPr>
    <tabColor theme="0"/>
  </sheetPr>
  <dimension ref="A1:AA64"/>
  <sheetViews>
    <sheetView topLeftCell="A17" zoomScale="60" zoomScaleNormal="60" workbookViewId="0">
      <selection activeCell="C47" sqref="C47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920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923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4">
      <c r="A6" s="207"/>
      <c r="B6" s="207"/>
      <c r="C6" s="212"/>
      <c r="D6" s="32" t="s">
        <v>921</v>
      </c>
      <c r="E6" s="32" t="s">
        <v>911</v>
      </c>
      <c r="F6" s="212"/>
      <c r="G6" s="212" t="s">
        <v>921</v>
      </c>
      <c r="H6" s="212"/>
      <c r="I6" s="212"/>
      <c r="J6" s="215"/>
      <c r="K6" s="215"/>
      <c r="L6" s="212"/>
      <c r="M6" s="212"/>
      <c r="N6" s="212"/>
      <c r="O6" s="212"/>
    </row>
    <row r="7" spans="1:24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4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4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4">
      <c r="A10" s="207"/>
      <c r="B10" s="207"/>
      <c r="C10" s="212"/>
      <c r="D10" s="32" t="s">
        <v>922</v>
      </c>
      <c r="E10" s="32" t="s">
        <v>910</v>
      </c>
      <c r="F10" s="212"/>
      <c r="G10" s="32" t="s">
        <v>922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4" ht="15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</v>
      </c>
      <c r="C13" s="96" t="s">
        <v>871</v>
      </c>
      <c r="D13" s="97">
        <v>171768.48</v>
      </c>
      <c r="E13" s="97">
        <v>250041.99</v>
      </c>
      <c r="F13" s="98">
        <f t="shared" ref="F13:F14" si="0">(D13-E13)/E13</f>
        <v>-0.31304146155611695</v>
      </c>
      <c r="G13" s="97">
        <v>21647</v>
      </c>
      <c r="H13" s="99">
        <v>336</v>
      </c>
      <c r="I13" s="99">
        <f t="shared" ref="I13:I20" si="1">G13/H13</f>
        <v>64.425595238095241</v>
      </c>
      <c r="J13" s="99">
        <v>25</v>
      </c>
      <c r="K13" s="99">
        <v>6</v>
      </c>
      <c r="L13" s="97">
        <v>2268322.6</v>
      </c>
      <c r="M13" s="97">
        <v>303332</v>
      </c>
      <c r="N13" s="107">
        <v>44911</v>
      </c>
      <c r="O13" s="101" t="s">
        <v>84</v>
      </c>
      <c r="P13" s="144" t="s">
        <v>926</v>
      </c>
      <c r="Q13" s="109"/>
      <c r="R13" s="103"/>
      <c r="S13" s="105"/>
      <c r="T13" s="105"/>
      <c r="U13" s="103"/>
      <c r="V13" s="105"/>
      <c r="W13" s="143"/>
      <c r="X13" s="109"/>
    </row>
    <row r="14" spans="1:24" customFormat="1" ht="25.35" customHeight="1">
      <c r="A14" s="63">
        <v>2</v>
      </c>
      <c r="B14" s="63">
        <v>2</v>
      </c>
      <c r="C14" s="68" t="s">
        <v>888</v>
      </c>
      <c r="D14" s="67">
        <v>105528.09</v>
      </c>
      <c r="E14" s="66">
        <v>135005.85999999999</v>
      </c>
      <c r="F14" s="98">
        <f t="shared" si="0"/>
        <v>-0.21834437408865062</v>
      </c>
      <c r="G14" s="67">
        <v>15690</v>
      </c>
      <c r="H14" s="67">
        <v>277</v>
      </c>
      <c r="I14" s="99">
        <f t="shared" si="1"/>
        <v>56.642599277978341</v>
      </c>
      <c r="J14" s="67">
        <v>11</v>
      </c>
      <c r="K14" s="66">
        <v>4</v>
      </c>
      <c r="L14" s="67">
        <v>709782.41999999993</v>
      </c>
      <c r="M14" s="67">
        <v>107265</v>
      </c>
      <c r="N14" s="127" t="s">
        <v>894</v>
      </c>
      <c r="O14" s="64" t="s">
        <v>402</v>
      </c>
      <c r="P14" s="136"/>
      <c r="Q14" s="137"/>
      <c r="R14" s="129"/>
      <c r="S14" s="132"/>
      <c r="T14" s="132"/>
      <c r="U14" s="129"/>
      <c r="V14" s="132"/>
      <c r="W14" s="147"/>
      <c r="X14" s="137"/>
    </row>
    <row r="15" spans="1:24" s="106" customFormat="1" ht="25.35" customHeight="1">
      <c r="A15" s="95">
        <v>3</v>
      </c>
      <c r="B15" s="95">
        <v>3</v>
      </c>
      <c r="C15" s="96" t="s">
        <v>870</v>
      </c>
      <c r="D15" s="97">
        <v>88510.83</v>
      </c>
      <c r="E15" s="97">
        <v>104005.33</v>
      </c>
      <c r="F15" s="98">
        <f>(D15-E15)/E15</f>
        <v>-0.1489779418035595</v>
      </c>
      <c r="G15" s="97">
        <v>15815</v>
      </c>
      <c r="H15" s="99">
        <v>262</v>
      </c>
      <c r="I15" s="99">
        <f t="shared" si="1"/>
        <v>60.362595419847331</v>
      </c>
      <c r="J15" s="99">
        <v>23</v>
      </c>
      <c r="K15" s="99">
        <v>5</v>
      </c>
      <c r="L15" s="67">
        <v>750871.11</v>
      </c>
      <c r="M15" s="67">
        <v>140635</v>
      </c>
      <c r="N15" s="107">
        <v>45281</v>
      </c>
      <c r="O15" s="101" t="s">
        <v>853</v>
      </c>
      <c r="P15" s="144" t="s">
        <v>926</v>
      </c>
      <c r="Q15" s="109"/>
      <c r="R15" s="103"/>
      <c r="S15" s="105"/>
      <c r="T15" s="105"/>
      <c r="U15" s="103"/>
      <c r="V15" s="105"/>
      <c r="W15" s="143"/>
      <c r="X15" s="109"/>
    </row>
    <row r="16" spans="1:24" s="106" customFormat="1" ht="25.35" customHeight="1">
      <c r="A16" s="63">
        <v>4</v>
      </c>
      <c r="B16" s="123" t="s">
        <v>34</v>
      </c>
      <c r="C16" s="96" t="s">
        <v>918</v>
      </c>
      <c r="D16" s="97">
        <v>40592.300000000003</v>
      </c>
      <c r="E16" s="97" t="s">
        <v>36</v>
      </c>
      <c r="F16" s="98" t="s">
        <v>36</v>
      </c>
      <c r="G16" s="97">
        <v>6315</v>
      </c>
      <c r="H16" s="99">
        <v>176</v>
      </c>
      <c r="I16" s="99">
        <f t="shared" si="1"/>
        <v>35.88068181818182</v>
      </c>
      <c r="J16" s="99">
        <v>19</v>
      </c>
      <c r="K16" s="99">
        <v>1</v>
      </c>
      <c r="L16" s="97">
        <v>47690.75</v>
      </c>
      <c r="M16" s="97">
        <v>7213</v>
      </c>
      <c r="N16" s="107">
        <v>44946</v>
      </c>
      <c r="O16" s="101" t="s">
        <v>853</v>
      </c>
      <c r="P16" s="144"/>
      <c r="Q16" s="109"/>
      <c r="R16" s="103"/>
      <c r="S16" s="105"/>
      <c r="T16" s="105"/>
      <c r="U16" s="103"/>
      <c r="V16" s="105"/>
      <c r="W16" s="143"/>
      <c r="X16" s="109"/>
    </row>
    <row r="17" spans="1:24" s="106" customFormat="1" ht="25.35" customHeight="1">
      <c r="A17" s="95">
        <v>5</v>
      </c>
      <c r="B17" s="95" t="s">
        <v>34</v>
      </c>
      <c r="C17" s="96" t="s">
        <v>924</v>
      </c>
      <c r="D17" s="97">
        <v>34066.729999999996</v>
      </c>
      <c r="E17" s="98" t="s">
        <v>36</v>
      </c>
      <c r="F17" s="98" t="s">
        <v>36</v>
      </c>
      <c r="G17" s="97">
        <v>5469</v>
      </c>
      <c r="H17" s="99">
        <v>117</v>
      </c>
      <c r="I17" s="99">
        <f t="shared" si="1"/>
        <v>46.743589743589745</v>
      </c>
      <c r="J17" s="99">
        <v>20</v>
      </c>
      <c r="K17" s="99">
        <v>1</v>
      </c>
      <c r="L17" s="97">
        <v>34066.729999999996</v>
      </c>
      <c r="M17" s="97">
        <v>5469</v>
      </c>
      <c r="N17" s="107">
        <v>44946</v>
      </c>
      <c r="O17" s="101" t="s">
        <v>925</v>
      </c>
      <c r="P17" s="144" t="s">
        <v>926</v>
      </c>
      <c r="Q17" s="109"/>
      <c r="R17" s="103"/>
      <c r="S17" s="105"/>
      <c r="T17" s="105"/>
      <c r="U17" s="103"/>
      <c r="V17" s="105"/>
      <c r="W17" s="143"/>
      <c r="X17" s="109"/>
    </row>
    <row r="18" spans="1:24" s="106" customFormat="1" ht="25.35" customHeight="1">
      <c r="A18" s="63">
        <v>6</v>
      </c>
      <c r="B18" s="76">
        <v>5</v>
      </c>
      <c r="C18" s="68" t="s">
        <v>905</v>
      </c>
      <c r="D18" s="67">
        <v>18601.7</v>
      </c>
      <c r="E18" s="67">
        <v>44589.03</v>
      </c>
      <c r="F18" s="70">
        <f>(D18-E18)/E18</f>
        <v>-0.58281891308243305</v>
      </c>
      <c r="G18" s="67">
        <v>2752</v>
      </c>
      <c r="H18" s="66">
        <v>86</v>
      </c>
      <c r="I18" s="99">
        <f t="shared" si="1"/>
        <v>32</v>
      </c>
      <c r="J18" s="66">
        <v>8</v>
      </c>
      <c r="K18" s="66">
        <v>2</v>
      </c>
      <c r="L18" s="67">
        <v>66774.89</v>
      </c>
      <c r="M18" s="67">
        <v>10604</v>
      </c>
      <c r="N18" s="127" t="s">
        <v>913</v>
      </c>
      <c r="O18" s="64" t="s">
        <v>41</v>
      </c>
      <c r="P18" s="144"/>
      <c r="Q18" s="109"/>
      <c r="R18" s="103"/>
      <c r="S18" s="105"/>
      <c r="T18" s="105"/>
      <c r="U18" s="103"/>
      <c r="V18" s="105"/>
      <c r="W18" s="143"/>
      <c r="X18" s="109"/>
    </row>
    <row r="19" spans="1:24" s="106" customFormat="1" ht="25.35" customHeight="1">
      <c r="A19" s="95">
        <v>7</v>
      </c>
      <c r="B19" s="123">
        <v>4</v>
      </c>
      <c r="C19" s="96" t="s">
        <v>906</v>
      </c>
      <c r="D19" s="97">
        <v>18575.3</v>
      </c>
      <c r="E19" s="97">
        <v>46989.54</v>
      </c>
      <c r="F19" s="98">
        <f>(D19-E19)/E19</f>
        <v>-0.60469287420136486</v>
      </c>
      <c r="G19" s="97">
        <v>2812</v>
      </c>
      <c r="H19" s="99">
        <v>91</v>
      </c>
      <c r="I19" s="99">
        <f t="shared" si="1"/>
        <v>30.901098901098901</v>
      </c>
      <c r="J19" s="99">
        <v>8</v>
      </c>
      <c r="K19" s="99">
        <v>2</v>
      </c>
      <c r="L19" s="67">
        <v>66579.149999999994</v>
      </c>
      <c r="M19" s="67">
        <v>10667</v>
      </c>
      <c r="N19" s="107" t="s">
        <v>913</v>
      </c>
      <c r="O19" s="101" t="s">
        <v>853</v>
      </c>
      <c r="P19" s="144"/>
      <c r="Q19" s="109"/>
      <c r="R19" s="103"/>
      <c r="S19" s="105"/>
      <c r="T19" s="105"/>
      <c r="U19" s="103"/>
      <c r="V19" s="105"/>
      <c r="W19" s="143"/>
      <c r="X19" s="109"/>
    </row>
    <row r="20" spans="1:24" s="106" customFormat="1" ht="25.35" customHeight="1">
      <c r="A20" s="63">
        <v>8</v>
      </c>
      <c r="B20" s="63">
        <v>8</v>
      </c>
      <c r="C20" s="68" t="s">
        <v>886</v>
      </c>
      <c r="D20" s="66">
        <v>17553.150000000001</v>
      </c>
      <c r="E20" s="66">
        <v>18335.61</v>
      </c>
      <c r="F20" s="70">
        <f>(D20-E20)/E20</f>
        <v>-4.2674336986879578E-2</v>
      </c>
      <c r="G20" s="67">
        <v>3418</v>
      </c>
      <c r="H20" s="66">
        <v>115</v>
      </c>
      <c r="I20" s="66">
        <f t="shared" si="1"/>
        <v>29.721739130434784</v>
      </c>
      <c r="J20" s="66">
        <v>12</v>
      </c>
      <c r="K20" s="66">
        <v>4</v>
      </c>
      <c r="L20" s="67">
        <v>129865.53000000001</v>
      </c>
      <c r="M20" s="67">
        <v>26236</v>
      </c>
      <c r="N20" s="127" t="s">
        <v>894</v>
      </c>
      <c r="O20" s="64" t="s">
        <v>893</v>
      </c>
      <c r="P20" s="108"/>
      <c r="Q20" s="109"/>
      <c r="R20" s="103"/>
      <c r="S20" s="105"/>
      <c r="T20" s="105"/>
      <c r="U20" s="103"/>
      <c r="V20" s="105"/>
      <c r="W20" s="143"/>
      <c r="X20" s="109"/>
    </row>
    <row r="21" spans="1:24" s="106" customFormat="1" ht="25.35" customHeight="1">
      <c r="A21" s="95">
        <v>9</v>
      </c>
      <c r="B21" s="63">
        <v>6</v>
      </c>
      <c r="C21" s="68" t="s">
        <v>915</v>
      </c>
      <c r="D21" s="67">
        <v>15145</v>
      </c>
      <c r="E21" s="67">
        <v>25801</v>
      </c>
      <c r="F21" s="70">
        <f>(D21-E21)/E21</f>
        <v>-0.41300724778109377</v>
      </c>
      <c r="G21" s="67">
        <v>3087</v>
      </c>
      <c r="H21" s="67" t="s">
        <v>36</v>
      </c>
      <c r="I21" s="67" t="s">
        <v>36</v>
      </c>
      <c r="J21" s="67">
        <v>15</v>
      </c>
      <c r="K21" s="66">
        <v>2</v>
      </c>
      <c r="L21" s="67">
        <v>40945</v>
      </c>
      <c r="M21" s="67">
        <v>8574</v>
      </c>
      <c r="N21" s="127">
        <v>44939</v>
      </c>
      <c r="O21" s="64" t="s">
        <v>47</v>
      </c>
      <c r="P21" s="144" t="s">
        <v>926</v>
      </c>
      <c r="Q21" s="109"/>
      <c r="R21" s="103"/>
      <c r="S21" s="105"/>
      <c r="T21" s="105"/>
      <c r="U21" s="103"/>
      <c r="V21" s="105"/>
      <c r="W21" s="143"/>
      <c r="X21" s="109"/>
    </row>
    <row r="22" spans="1:24" s="106" customFormat="1" ht="25.35" customHeight="1">
      <c r="A22" s="63">
        <v>10</v>
      </c>
      <c r="B22" s="63">
        <v>7</v>
      </c>
      <c r="C22" s="68" t="s">
        <v>895</v>
      </c>
      <c r="D22" s="67">
        <v>12230.63</v>
      </c>
      <c r="E22" s="66">
        <v>20566.03</v>
      </c>
      <c r="F22" s="70">
        <f>(D22-E22)/E22</f>
        <v>-0.4052994185071207</v>
      </c>
      <c r="G22" s="67">
        <v>1889</v>
      </c>
      <c r="H22" s="66">
        <v>53</v>
      </c>
      <c r="I22" s="66">
        <f>G22/H22</f>
        <v>35.641509433962263</v>
      </c>
      <c r="J22" s="66">
        <v>10</v>
      </c>
      <c r="K22" s="66">
        <v>3</v>
      </c>
      <c r="L22" s="67">
        <v>69803.55</v>
      </c>
      <c r="M22" s="67">
        <v>10896</v>
      </c>
      <c r="N22" s="127">
        <v>44932</v>
      </c>
      <c r="O22" s="64" t="s">
        <v>142</v>
      </c>
      <c r="P22" s="108"/>
      <c r="Q22" s="109"/>
      <c r="R22" s="103"/>
      <c r="S22" s="105"/>
      <c r="T22" s="105"/>
      <c r="U22" s="103"/>
      <c r="V22" s="105"/>
      <c r="W22" s="143"/>
      <c r="X22" s="109"/>
    </row>
    <row r="23" spans="1:24" ht="25.35" customHeight="1">
      <c r="A23" s="95"/>
      <c r="B23" s="76"/>
      <c r="C23" s="52" t="s">
        <v>52</v>
      </c>
      <c r="D23" s="124">
        <f>SUM(D13:D22)</f>
        <v>522572.21</v>
      </c>
      <c r="E23" s="124">
        <v>668736.29</v>
      </c>
      <c r="F23" s="125">
        <f t="shared" ref="F23" si="2">(D23-E23)/E23</f>
        <v>-0.21856759112026058</v>
      </c>
      <c r="G23" s="124">
        <f>SUM(G13:G22)</f>
        <v>78894</v>
      </c>
      <c r="H23" s="66"/>
      <c r="I23" s="66"/>
      <c r="J23" s="99"/>
      <c r="K23" s="99"/>
      <c r="L23" s="67"/>
      <c r="M23" s="97"/>
      <c r="N23" s="64"/>
      <c r="O23" s="64"/>
    </row>
    <row r="24" spans="1:24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4" customFormat="1" ht="25.35" customHeight="1">
      <c r="A25" s="95">
        <v>11</v>
      </c>
      <c r="B25" s="63">
        <v>9</v>
      </c>
      <c r="C25" s="68" t="s">
        <v>879</v>
      </c>
      <c r="D25" s="67">
        <v>8191.98</v>
      </c>
      <c r="E25" s="67">
        <v>13129.3</v>
      </c>
      <c r="F25" s="70">
        <f>(D25-E25)/E25</f>
        <v>-0.3760535595957134</v>
      </c>
      <c r="G25" s="67">
        <v>1312</v>
      </c>
      <c r="H25" s="66">
        <v>26</v>
      </c>
      <c r="I25" s="66">
        <f t="shared" ref="I25:I31" si="3">G25/H25</f>
        <v>50.46153846153846</v>
      </c>
      <c r="J25" s="66">
        <v>10</v>
      </c>
      <c r="K25" s="66">
        <v>5</v>
      </c>
      <c r="L25" s="67">
        <v>165069.81</v>
      </c>
      <c r="M25" s="67">
        <v>25879</v>
      </c>
      <c r="N25" s="127">
        <v>44916</v>
      </c>
      <c r="O25" s="64" t="s">
        <v>142</v>
      </c>
      <c r="P25" s="136"/>
      <c r="Q25" s="137"/>
      <c r="R25" s="129"/>
      <c r="S25" s="132"/>
      <c r="T25" s="132"/>
      <c r="U25" s="129"/>
      <c r="V25" s="132"/>
      <c r="W25" s="147"/>
      <c r="X25" s="137"/>
    </row>
    <row r="26" spans="1:24" customFormat="1" ht="25.35" customHeight="1">
      <c r="A26" s="63">
        <v>12</v>
      </c>
      <c r="B26" s="63">
        <v>10</v>
      </c>
      <c r="C26" s="68" t="s">
        <v>903</v>
      </c>
      <c r="D26" s="67">
        <v>4990.76</v>
      </c>
      <c r="E26" s="67">
        <v>10272.6</v>
      </c>
      <c r="F26" s="70">
        <f>(D26-E26)/E26</f>
        <v>-0.51416778614956293</v>
      </c>
      <c r="G26" s="67">
        <v>796</v>
      </c>
      <c r="H26" s="66">
        <v>22</v>
      </c>
      <c r="I26" s="66">
        <f t="shared" si="3"/>
        <v>36.18181818181818</v>
      </c>
      <c r="J26" s="66">
        <v>6</v>
      </c>
      <c r="K26" s="66">
        <v>3</v>
      </c>
      <c r="L26" s="67">
        <v>31518.55</v>
      </c>
      <c r="M26" s="67">
        <v>5077</v>
      </c>
      <c r="N26" s="127" t="s">
        <v>904</v>
      </c>
      <c r="O26" s="64" t="s">
        <v>893</v>
      </c>
      <c r="P26" s="136"/>
      <c r="Q26" s="137"/>
      <c r="R26" s="129"/>
      <c r="S26" s="132"/>
      <c r="T26" s="132"/>
      <c r="U26" s="129"/>
      <c r="V26" s="132"/>
      <c r="W26" s="147"/>
      <c r="X26" s="137"/>
    </row>
    <row r="27" spans="1:24" customFormat="1" ht="25.35" customHeight="1">
      <c r="A27" s="95">
        <v>13</v>
      </c>
      <c r="B27" s="95" t="s">
        <v>58</v>
      </c>
      <c r="C27" s="96" t="s">
        <v>928</v>
      </c>
      <c r="D27" s="97">
        <v>2479.31</v>
      </c>
      <c r="E27" s="97" t="s">
        <v>36</v>
      </c>
      <c r="F27" s="98" t="s">
        <v>36</v>
      </c>
      <c r="G27" s="97">
        <v>364</v>
      </c>
      <c r="H27" s="99">
        <v>8</v>
      </c>
      <c r="I27" s="99">
        <f t="shared" si="3"/>
        <v>45.5</v>
      </c>
      <c r="J27" s="99">
        <v>8</v>
      </c>
      <c r="K27" s="99">
        <v>0</v>
      </c>
      <c r="L27" s="97">
        <v>2479.31</v>
      </c>
      <c r="M27" s="97">
        <v>364</v>
      </c>
      <c r="N27" s="142" t="s">
        <v>60</v>
      </c>
      <c r="O27" s="64" t="s">
        <v>41</v>
      </c>
      <c r="P27" s="136"/>
      <c r="Q27" s="137"/>
      <c r="R27" s="129"/>
      <c r="S27" s="132"/>
      <c r="T27" s="132"/>
      <c r="U27" s="129"/>
      <c r="V27" s="132"/>
      <c r="W27" s="147"/>
      <c r="X27" s="137"/>
    </row>
    <row r="28" spans="1:24" customFormat="1" ht="25.35" customHeight="1">
      <c r="A28" s="63">
        <v>14</v>
      </c>
      <c r="B28" s="63">
        <v>13</v>
      </c>
      <c r="C28" s="68" t="s">
        <v>774</v>
      </c>
      <c r="D28" s="67">
        <v>2463.6999999999998</v>
      </c>
      <c r="E28" s="67">
        <v>4037.8999999999996</v>
      </c>
      <c r="F28" s="70">
        <f>(D28-E28)/E28</f>
        <v>-0.38985611332623393</v>
      </c>
      <c r="G28" s="67">
        <v>393</v>
      </c>
      <c r="H28" s="67">
        <v>11</v>
      </c>
      <c r="I28" s="66">
        <f>G28/H28</f>
        <v>35.727272727272727</v>
      </c>
      <c r="J28" s="67">
        <v>4</v>
      </c>
      <c r="K28" s="66">
        <v>15</v>
      </c>
      <c r="L28" s="67">
        <v>1002132.8900000001</v>
      </c>
      <c r="M28" s="67">
        <v>143837</v>
      </c>
      <c r="N28" s="127">
        <v>44848</v>
      </c>
      <c r="O28" s="64" t="s">
        <v>775</v>
      </c>
      <c r="P28" s="136"/>
      <c r="Q28" s="137"/>
      <c r="R28" s="129"/>
      <c r="S28" s="132"/>
      <c r="T28" s="132"/>
      <c r="U28" s="129"/>
      <c r="V28" s="132"/>
      <c r="W28" s="147"/>
      <c r="X28" s="137"/>
    </row>
    <row r="29" spans="1:24" customFormat="1" ht="25.35" customHeight="1">
      <c r="A29" s="95">
        <v>15</v>
      </c>
      <c r="B29" s="63">
        <v>14</v>
      </c>
      <c r="C29" s="68" t="s">
        <v>786</v>
      </c>
      <c r="D29" s="67">
        <v>1874.6</v>
      </c>
      <c r="E29" s="66">
        <v>3012.9</v>
      </c>
      <c r="F29" s="70">
        <f>(D29-E29)/E29</f>
        <v>-0.37780875568389266</v>
      </c>
      <c r="G29" s="67">
        <v>315</v>
      </c>
      <c r="H29" s="66">
        <v>6</v>
      </c>
      <c r="I29" s="66">
        <f t="shared" si="3"/>
        <v>52.5</v>
      </c>
      <c r="J29" s="66">
        <v>1</v>
      </c>
      <c r="K29" s="66">
        <v>14</v>
      </c>
      <c r="L29" s="67">
        <v>197168.30000000002</v>
      </c>
      <c r="M29" s="67">
        <v>31449</v>
      </c>
      <c r="N29" s="127">
        <v>44855</v>
      </c>
      <c r="O29" s="64" t="s">
        <v>139</v>
      </c>
      <c r="P29" s="136"/>
      <c r="Q29" s="137"/>
      <c r="R29" s="129"/>
      <c r="S29" s="132"/>
      <c r="T29" s="132"/>
      <c r="U29" s="129"/>
      <c r="V29" s="132"/>
      <c r="W29" s="147"/>
      <c r="X29" s="137"/>
    </row>
    <row r="30" spans="1:24" customFormat="1" ht="25.35" customHeight="1">
      <c r="A30" s="63">
        <v>16</v>
      </c>
      <c r="B30" s="95">
        <v>11</v>
      </c>
      <c r="C30" s="96" t="s">
        <v>912</v>
      </c>
      <c r="D30" s="97">
        <v>1495.7</v>
      </c>
      <c r="E30" s="97">
        <v>7817.8</v>
      </c>
      <c r="F30" s="98">
        <f>(D30-E30)/E30</f>
        <v>-0.80868019135818259</v>
      </c>
      <c r="G30" s="97">
        <v>241</v>
      </c>
      <c r="H30" s="99">
        <v>8</v>
      </c>
      <c r="I30" s="99">
        <f t="shared" si="3"/>
        <v>30.125</v>
      </c>
      <c r="J30" s="99">
        <v>4</v>
      </c>
      <c r="K30" s="99">
        <v>2</v>
      </c>
      <c r="L30" s="67">
        <v>12170.24</v>
      </c>
      <c r="M30" s="67">
        <v>1990</v>
      </c>
      <c r="N30" s="107" t="s">
        <v>913</v>
      </c>
      <c r="O30" s="101" t="s">
        <v>82</v>
      </c>
      <c r="P30" s="136"/>
      <c r="Q30" s="137"/>
      <c r="R30" s="129"/>
      <c r="S30" s="132"/>
      <c r="T30" s="132"/>
      <c r="U30" s="129"/>
      <c r="V30" s="132"/>
      <c r="W30" s="147"/>
      <c r="X30" s="137"/>
    </row>
    <row r="31" spans="1:24" s="106" customFormat="1" ht="25.35" customHeight="1">
      <c r="A31" s="95">
        <v>17</v>
      </c>
      <c r="B31" s="95">
        <v>18</v>
      </c>
      <c r="C31" s="96" t="s">
        <v>878</v>
      </c>
      <c r="D31" s="97">
        <v>1191.18</v>
      </c>
      <c r="E31" s="97">
        <v>1826.1200000000001</v>
      </c>
      <c r="F31" s="98">
        <f>(D31-E31)/E31</f>
        <v>-0.34769894640001753</v>
      </c>
      <c r="G31" s="97">
        <v>266</v>
      </c>
      <c r="H31" s="97">
        <v>9</v>
      </c>
      <c r="I31" s="99">
        <f t="shared" si="3"/>
        <v>29.555555555555557</v>
      </c>
      <c r="J31" s="97">
        <v>4</v>
      </c>
      <c r="K31" s="99">
        <v>6</v>
      </c>
      <c r="L31" s="67">
        <v>15426.869999999997</v>
      </c>
      <c r="M31" s="67">
        <v>2773</v>
      </c>
      <c r="N31" s="107">
        <v>44911</v>
      </c>
      <c r="O31" s="101" t="s">
        <v>835</v>
      </c>
      <c r="P31" s="108"/>
      <c r="Q31" s="109"/>
      <c r="R31" s="103"/>
      <c r="S31" s="105"/>
      <c r="T31" s="105"/>
      <c r="U31" s="103"/>
      <c r="V31" s="105"/>
      <c r="W31" s="143"/>
      <c r="X31" s="109"/>
    </row>
    <row r="32" spans="1:24" customFormat="1" ht="25.35" customHeight="1">
      <c r="A32" s="63">
        <v>18</v>
      </c>
      <c r="B32" s="95">
        <v>16</v>
      </c>
      <c r="C32" s="96" t="s">
        <v>825</v>
      </c>
      <c r="D32" s="97">
        <v>1167.0999999999999</v>
      </c>
      <c r="E32" s="97">
        <v>2706.3</v>
      </c>
      <c r="F32" s="98">
        <f>(D32-E32)/E32</f>
        <v>-0.56874699774600013</v>
      </c>
      <c r="G32" s="97">
        <v>163</v>
      </c>
      <c r="H32" s="99">
        <v>3</v>
      </c>
      <c r="I32" s="99">
        <f>G32/H32</f>
        <v>54.333333333333336</v>
      </c>
      <c r="J32" s="99">
        <v>2</v>
      </c>
      <c r="K32" s="99">
        <v>10</v>
      </c>
      <c r="L32" s="67">
        <v>108144.8</v>
      </c>
      <c r="M32" s="67">
        <v>17235</v>
      </c>
      <c r="N32" s="107">
        <v>44883</v>
      </c>
      <c r="O32" s="101" t="s">
        <v>84</v>
      </c>
      <c r="P32" s="144" t="s">
        <v>926</v>
      </c>
      <c r="Q32" s="137"/>
      <c r="R32" s="129"/>
      <c r="S32" s="132"/>
      <c r="T32" s="132"/>
      <c r="U32" s="129"/>
      <c r="V32" s="132"/>
      <c r="W32" s="147"/>
      <c r="X32" s="137"/>
    </row>
    <row r="33" spans="1:27" customFormat="1" ht="25.35" customHeight="1">
      <c r="A33" s="95">
        <v>19</v>
      </c>
      <c r="B33" s="95" t="s">
        <v>58</v>
      </c>
      <c r="C33" s="96" t="s">
        <v>929</v>
      </c>
      <c r="D33" s="97">
        <v>965.45</v>
      </c>
      <c r="E33" s="97" t="s">
        <v>36</v>
      </c>
      <c r="F33" s="98" t="s">
        <v>36</v>
      </c>
      <c r="G33" s="97">
        <v>140</v>
      </c>
      <c r="H33" s="99">
        <v>8</v>
      </c>
      <c r="I33" s="99">
        <f>G33/H33</f>
        <v>17.5</v>
      </c>
      <c r="J33" s="99">
        <v>8</v>
      </c>
      <c r="K33" s="99">
        <v>0</v>
      </c>
      <c r="L33" s="97">
        <v>965.45</v>
      </c>
      <c r="M33" s="97">
        <v>140</v>
      </c>
      <c r="N33" s="142" t="s">
        <v>60</v>
      </c>
      <c r="O33" s="64" t="s">
        <v>41</v>
      </c>
      <c r="P33" s="136"/>
      <c r="Q33" s="137"/>
      <c r="R33" s="129"/>
      <c r="S33" s="132"/>
      <c r="T33" s="132"/>
      <c r="U33" s="129"/>
      <c r="V33" s="132"/>
      <c r="W33" s="147"/>
      <c r="X33" s="137"/>
    </row>
    <row r="34" spans="1:27" customFormat="1" ht="25.35" customHeight="1">
      <c r="A34" s="95">
        <v>20</v>
      </c>
      <c r="B34" s="95">
        <v>19</v>
      </c>
      <c r="C34" s="96" t="s">
        <v>837</v>
      </c>
      <c r="D34" s="97">
        <v>679.21</v>
      </c>
      <c r="E34" s="97">
        <v>973.91</v>
      </c>
      <c r="F34" s="98">
        <f>(D34-E34)/E34</f>
        <v>-0.30259469560842372</v>
      </c>
      <c r="G34" s="97">
        <v>160</v>
      </c>
      <c r="H34" s="99">
        <v>3</v>
      </c>
      <c r="I34" s="99">
        <f>G34/H34</f>
        <v>53.333333333333336</v>
      </c>
      <c r="J34" s="99">
        <v>1</v>
      </c>
      <c r="K34" s="99">
        <v>9</v>
      </c>
      <c r="L34" s="97">
        <v>135053.85</v>
      </c>
      <c r="M34" s="97">
        <v>26201</v>
      </c>
      <c r="N34" s="107">
        <v>44890</v>
      </c>
      <c r="O34" s="101" t="s">
        <v>84</v>
      </c>
      <c r="P34" s="136"/>
      <c r="Q34" s="137"/>
      <c r="R34" s="129"/>
      <c r="S34" s="132"/>
      <c r="T34" s="132"/>
      <c r="U34" s="129"/>
      <c r="V34" s="132"/>
      <c r="W34" s="147"/>
      <c r="X34" s="137"/>
    </row>
    <row r="35" spans="1:27" ht="25.35" customHeight="1">
      <c r="A35" s="95"/>
      <c r="B35" s="76"/>
      <c r="C35" s="52" t="s">
        <v>66</v>
      </c>
      <c r="D35" s="124">
        <f>SUM(D23:D34)</f>
        <v>548071.19999999995</v>
      </c>
      <c r="E35" s="124">
        <v>702031.92000000016</v>
      </c>
      <c r="F35" s="125">
        <f>(D35-E35)/E35</f>
        <v>-0.21930729303590665</v>
      </c>
      <c r="G35" s="126">
        <f>SUM(G23:G34)</f>
        <v>83044</v>
      </c>
      <c r="H35" s="66"/>
      <c r="I35" s="66"/>
      <c r="J35" s="99"/>
      <c r="K35" s="99"/>
      <c r="L35" s="67"/>
      <c r="M35" s="97"/>
      <c r="N35" s="64"/>
      <c r="O35" s="64"/>
    </row>
    <row r="36" spans="1:27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5.35" customHeight="1">
      <c r="A37" s="63">
        <v>21</v>
      </c>
      <c r="B37" s="95">
        <v>15</v>
      </c>
      <c r="C37" s="96" t="s">
        <v>914</v>
      </c>
      <c r="D37" s="97">
        <v>624.29999999999995</v>
      </c>
      <c r="E37" s="97">
        <v>2860.25</v>
      </c>
      <c r="F37" s="70">
        <f>(D37-E37)/E37</f>
        <v>-0.78173236605191843</v>
      </c>
      <c r="G37" s="97">
        <v>121</v>
      </c>
      <c r="H37" s="99">
        <v>8</v>
      </c>
      <c r="I37" s="99">
        <f>G37/H37</f>
        <v>15.125</v>
      </c>
      <c r="J37" s="99">
        <v>4</v>
      </c>
      <c r="K37" s="99">
        <v>2</v>
      </c>
      <c r="L37" s="67">
        <v>3839.55</v>
      </c>
      <c r="M37" s="67">
        <v>719</v>
      </c>
      <c r="N37" s="107">
        <v>44939</v>
      </c>
      <c r="O37" s="101" t="s">
        <v>139</v>
      </c>
      <c r="P37" s="144" t="s">
        <v>926</v>
      </c>
      <c r="Q37" s="109"/>
      <c r="R37" s="103"/>
      <c r="S37" s="105"/>
      <c r="T37" s="105"/>
      <c r="U37" s="103"/>
      <c r="V37" s="105"/>
      <c r="W37" s="143"/>
      <c r="X37" s="109"/>
    </row>
    <row r="38" spans="1:27" s="106" customFormat="1" ht="25.35" customHeight="1">
      <c r="A38" s="63">
        <v>22</v>
      </c>
      <c r="B38" s="95" t="s">
        <v>34</v>
      </c>
      <c r="C38" s="68" t="s">
        <v>937</v>
      </c>
      <c r="D38" s="67">
        <v>603.5</v>
      </c>
      <c r="E38" s="70" t="s">
        <v>36</v>
      </c>
      <c r="F38" s="70" t="s">
        <v>36</v>
      </c>
      <c r="G38" s="67">
        <v>91</v>
      </c>
      <c r="H38" s="67">
        <v>2</v>
      </c>
      <c r="I38" s="99">
        <f>G38/H38</f>
        <v>45.5</v>
      </c>
      <c r="J38" s="67">
        <v>1</v>
      </c>
      <c r="K38" s="66">
        <v>1</v>
      </c>
      <c r="L38" s="67">
        <v>603.5</v>
      </c>
      <c r="M38" s="67">
        <v>91</v>
      </c>
      <c r="N38" s="127">
        <v>44951</v>
      </c>
      <c r="O38" s="64" t="s">
        <v>938</v>
      </c>
      <c r="P38" s="144"/>
      <c r="Q38" s="109"/>
      <c r="R38" s="103"/>
      <c r="S38" s="105"/>
      <c r="T38" s="105"/>
      <c r="U38" s="103"/>
      <c r="V38" s="105"/>
      <c r="W38" s="143"/>
      <c r="X38" s="109"/>
    </row>
    <row r="39" spans="1:27" s="106" customFormat="1" ht="25.35" customHeight="1">
      <c r="A39" s="63">
        <v>23</v>
      </c>
      <c r="B39" s="63">
        <v>20</v>
      </c>
      <c r="C39" s="68" t="s">
        <v>900</v>
      </c>
      <c r="D39" s="67">
        <v>486.2</v>
      </c>
      <c r="E39" s="97">
        <v>900</v>
      </c>
      <c r="F39" s="70">
        <f>(D39-E39)/E39</f>
        <v>-0.45977777777777779</v>
      </c>
      <c r="G39" s="67">
        <v>90</v>
      </c>
      <c r="H39" s="66">
        <v>4</v>
      </c>
      <c r="I39" s="99">
        <f>G39/H39</f>
        <v>22.5</v>
      </c>
      <c r="J39" s="66">
        <v>2</v>
      </c>
      <c r="K39" s="66">
        <v>3</v>
      </c>
      <c r="L39" s="67">
        <v>7766.53</v>
      </c>
      <c r="M39" s="67">
        <v>1431</v>
      </c>
      <c r="N39" s="127">
        <v>44932</v>
      </c>
      <c r="O39" s="64" t="s">
        <v>139</v>
      </c>
      <c r="P39" s="108"/>
      <c r="Q39" s="109"/>
      <c r="R39" s="103"/>
      <c r="S39" s="105"/>
      <c r="T39" s="105"/>
      <c r="U39" s="103"/>
      <c r="V39" s="105"/>
      <c r="W39" s="143"/>
      <c r="X39" s="109"/>
    </row>
    <row r="40" spans="1:27" s="106" customFormat="1" ht="25.35" customHeight="1">
      <c r="A40" s="63">
        <v>24</v>
      </c>
      <c r="B40" s="63">
        <v>25</v>
      </c>
      <c r="C40" s="68" t="s">
        <v>854</v>
      </c>
      <c r="D40" s="67">
        <v>427.6</v>
      </c>
      <c r="E40" s="66">
        <v>213.05</v>
      </c>
      <c r="F40" s="70">
        <f>(D40-E40)/E40</f>
        <v>1.0070406007979347</v>
      </c>
      <c r="G40" s="67">
        <v>73</v>
      </c>
      <c r="H40" s="66">
        <v>2</v>
      </c>
      <c r="I40" s="66">
        <f>G40/H40</f>
        <v>36.5</v>
      </c>
      <c r="J40" s="66">
        <v>1</v>
      </c>
      <c r="K40" s="66" t="s">
        <v>36</v>
      </c>
      <c r="L40" s="67">
        <v>7540.0800000000008</v>
      </c>
      <c r="M40" s="67">
        <v>1474</v>
      </c>
      <c r="N40" s="127">
        <v>44897</v>
      </c>
      <c r="O40" s="64" t="s">
        <v>139</v>
      </c>
      <c r="P40" s="144" t="s">
        <v>926</v>
      </c>
      <c r="Q40" s="102"/>
      <c r="R40" s="103"/>
      <c r="S40" s="103"/>
      <c r="T40" s="103"/>
      <c r="U40" s="104"/>
      <c r="V40" s="105"/>
      <c r="W40" s="143"/>
      <c r="X40" s="109"/>
      <c r="Y40" s="103"/>
    </row>
    <row r="41" spans="1:27" s="106" customFormat="1" ht="25.35" customHeight="1">
      <c r="A41" s="63">
        <v>25</v>
      </c>
      <c r="B41" s="63">
        <v>22</v>
      </c>
      <c r="C41" s="68" t="s">
        <v>842</v>
      </c>
      <c r="D41" s="67">
        <v>345</v>
      </c>
      <c r="E41" s="67">
        <v>451</v>
      </c>
      <c r="F41" s="70">
        <f>(D41-E41)/E41</f>
        <v>-0.23503325942350334</v>
      </c>
      <c r="G41" s="67">
        <v>93</v>
      </c>
      <c r="H41" s="66" t="s">
        <v>36</v>
      </c>
      <c r="I41" s="66" t="s">
        <v>36</v>
      </c>
      <c r="J41" s="66">
        <v>3</v>
      </c>
      <c r="K41" s="66">
        <v>9</v>
      </c>
      <c r="L41" s="67">
        <v>10378</v>
      </c>
      <c r="M41" s="67">
        <v>2006</v>
      </c>
      <c r="N41" s="127">
        <v>44890</v>
      </c>
      <c r="O41" s="64" t="s">
        <v>47</v>
      </c>
      <c r="P41" s="144" t="s">
        <v>926</v>
      </c>
      <c r="Q41" s="93"/>
      <c r="R41" s="94"/>
      <c r="S41" s="93"/>
      <c r="T41" s="93"/>
      <c r="U41" s="104"/>
      <c r="V41" s="105"/>
      <c r="W41" s="143"/>
      <c r="X41" s="109"/>
      <c r="Y41" s="103"/>
    </row>
    <row r="42" spans="1:27" s="106" customFormat="1" ht="25.35" customHeight="1">
      <c r="A42" s="63">
        <v>26</v>
      </c>
      <c r="B42" s="63">
        <v>26</v>
      </c>
      <c r="C42" s="68" t="s">
        <v>901</v>
      </c>
      <c r="D42" s="67">
        <v>191</v>
      </c>
      <c r="E42" s="66">
        <v>168</v>
      </c>
      <c r="F42" s="70">
        <f>(D42-E42)/E42</f>
        <v>0.13690476190476192</v>
      </c>
      <c r="G42" s="67">
        <v>26</v>
      </c>
      <c r="H42" s="66" t="s">
        <v>36</v>
      </c>
      <c r="I42" s="66" t="s">
        <v>36</v>
      </c>
      <c r="J42" s="66">
        <v>1</v>
      </c>
      <c r="K42" s="66" t="s">
        <v>36</v>
      </c>
      <c r="L42" s="67" t="s">
        <v>927</v>
      </c>
      <c r="M42" s="67">
        <v>3553</v>
      </c>
      <c r="N42" s="127">
        <v>44603</v>
      </c>
      <c r="O42" s="64" t="s">
        <v>47</v>
      </c>
      <c r="P42" s="144" t="s">
        <v>926</v>
      </c>
      <c r="Q42" s="103"/>
      <c r="R42" s="102"/>
      <c r="S42" s="102"/>
      <c r="T42" s="103"/>
      <c r="U42" s="103"/>
      <c r="V42" s="103"/>
      <c r="W42" s="143"/>
      <c r="X42" s="109"/>
      <c r="Y42" s="105"/>
      <c r="Z42" s="105"/>
      <c r="AA42" s="103"/>
    </row>
    <row r="43" spans="1:27" customFormat="1" ht="25.35" customHeight="1">
      <c r="A43" s="63">
        <v>27</v>
      </c>
      <c r="B43" s="145" t="s">
        <v>36</v>
      </c>
      <c r="C43" s="96" t="s">
        <v>734</v>
      </c>
      <c r="D43" s="97">
        <v>179.5</v>
      </c>
      <c r="E43" s="70" t="s">
        <v>36</v>
      </c>
      <c r="F43" s="70" t="s">
        <v>36</v>
      </c>
      <c r="G43" s="97">
        <v>25</v>
      </c>
      <c r="H43" s="99">
        <v>1</v>
      </c>
      <c r="I43" s="99">
        <f>G43/H43</f>
        <v>25</v>
      </c>
      <c r="J43" s="99">
        <v>1</v>
      </c>
      <c r="K43" s="70" t="s">
        <v>36</v>
      </c>
      <c r="L43" s="97">
        <v>120203.03</v>
      </c>
      <c r="M43" s="97">
        <v>18979</v>
      </c>
      <c r="N43" s="107">
        <v>44820</v>
      </c>
      <c r="O43" s="101" t="s">
        <v>37</v>
      </c>
      <c r="P43" s="144" t="s">
        <v>926</v>
      </c>
      <c r="Q43" s="134"/>
      <c r="R43" s="135"/>
      <c r="S43" s="134"/>
      <c r="T43" s="134"/>
      <c r="U43" s="131"/>
      <c r="V43" s="132"/>
      <c r="W43" s="147"/>
      <c r="X43" s="137"/>
      <c r="Y43" s="129"/>
    </row>
    <row r="44" spans="1:27" s="106" customFormat="1" ht="25.35" customHeight="1">
      <c r="A44" s="63">
        <v>28</v>
      </c>
      <c r="B44" s="146" t="s">
        <v>36</v>
      </c>
      <c r="C44" s="96" t="s">
        <v>747</v>
      </c>
      <c r="D44" s="97">
        <v>159</v>
      </c>
      <c r="E44" s="98" t="s">
        <v>36</v>
      </c>
      <c r="F44" s="98" t="s">
        <v>36</v>
      </c>
      <c r="G44" s="97">
        <v>32</v>
      </c>
      <c r="H44" s="99">
        <v>1</v>
      </c>
      <c r="I44" s="99">
        <f>G44/H44</f>
        <v>32</v>
      </c>
      <c r="J44" s="99">
        <v>1</v>
      </c>
      <c r="K44" s="99" t="s">
        <v>36</v>
      </c>
      <c r="L44" s="97">
        <v>3291.77</v>
      </c>
      <c r="M44" s="97">
        <v>752</v>
      </c>
      <c r="N44" s="107">
        <v>44827</v>
      </c>
      <c r="O44" s="101" t="s">
        <v>82</v>
      </c>
      <c r="P44" s="108"/>
      <c r="Q44" s="109"/>
      <c r="R44" s="103"/>
      <c r="S44" s="105"/>
      <c r="T44" s="105"/>
      <c r="U44" s="103"/>
      <c r="V44" s="105"/>
      <c r="W44" s="143"/>
      <c r="X44" s="109"/>
    </row>
    <row r="45" spans="1:27" customFormat="1" ht="25.35" customHeight="1">
      <c r="A45" s="63">
        <v>29</v>
      </c>
      <c r="B45" s="63">
        <v>27</v>
      </c>
      <c r="C45" s="68" t="s">
        <v>861</v>
      </c>
      <c r="D45" s="67">
        <v>133</v>
      </c>
      <c r="E45" s="67">
        <v>165</v>
      </c>
      <c r="F45" s="70">
        <f>(D45-E45)/E45</f>
        <v>-0.19393939393939394</v>
      </c>
      <c r="G45" s="67">
        <v>18</v>
      </c>
      <c r="H45" s="66" t="s">
        <v>36</v>
      </c>
      <c r="I45" s="66" t="s">
        <v>36</v>
      </c>
      <c r="J45" s="66">
        <v>1</v>
      </c>
      <c r="K45" s="66">
        <v>7</v>
      </c>
      <c r="L45" s="67">
        <v>20604</v>
      </c>
      <c r="M45" s="67">
        <v>3083</v>
      </c>
      <c r="N45" s="127">
        <v>44904</v>
      </c>
      <c r="O45" s="64" t="s">
        <v>47</v>
      </c>
      <c r="P45" s="136"/>
      <c r="U45" s="129"/>
    </row>
    <row r="46" spans="1:27" customFormat="1" ht="25.35" customHeight="1">
      <c r="A46" s="63">
        <v>30</v>
      </c>
      <c r="B46" s="146" t="s">
        <v>36</v>
      </c>
      <c r="C46" s="96" t="s">
        <v>823</v>
      </c>
      <c r="D46" s="97">
        <v>128.4</v>
      </c>
      <c r="E46" s="98" t="s">
        <v>36</v>
      </c>
      <c r="F46" s="98" t="s">
        <v>36</v>
      </c>
      <c r="G46" s="97">
        <v>28</v>
      </c>
      <c r="H46" s="99">
        <v>1</v>
      </c>
      <c r="I46" s="99">
        <f>G46/H46</f>
        <v>28</v>
      </c>
      <c r="J46" s="99">
        <v>1</v>
      </c>
      <c r="K46" s="99">
        <v>10</v>
      </c>
      <c r="L46" s="97">
        <v>205331.13</v>
      </c>
      <c r="M46" s="97">
        <v>32158</v>
      </c>
      <c r="N46" s="107">
        <v>44883</v>
      </c>
      <c r="O46" s="101" t="s">
        <v>824</v>
      </c>
    </row>
    <row r="47" spans="1:27" s="106" customFormat="1" ht="25.35" customHeight="1">
      <c r="A47" s="63">
        <v>31</v>
      </c>
      <c r="B47" s="95">
        <v>17</v>
      </c>
      <c r="C47" s="96" t="s">
        <v>919</v>
      </c>
      <c r="D47" s="97">
        <v>18</v>
      </c>
      <c r="E47" s="97">
        <v>2062</v>
      </c>
      <c r="F47" s="98">
        <f>(D47-E47)/E47</f>
        <v>-0.99127061105722603</v>
      </c>
      <c r="G47" s="97">
        <v>4</v>
      </c>
      <c r="H47" s="99">
        <v>2</v>
      </c>
      <c r="I47" s="99">
        <f>G47/H47</f>
        <v>2</v>
      </c>
      <c r="J47" s="99">
        <v>2</v>
      </c>
      <c r="K47" s="99">
        <v>2</v>
      </c>
      <c r="L47" s="97">
        <v>2156</v>
      </c>
      <c r="M47" s="97">
        <v>402</v>
      </c>
      <c r="N47" s="107" t="s">
        <v>913</v>
      </c>
      <c r="O47" s="101" t="s">
        <v>357</v>
      </c>
      <c r="P47" s="144" t="s">
        <v>926</v>
      </c>
      <c r="Q47" s="93"/>
      <c r="R47" s="94"/>
      <c r="S47" s="93"/>
      <c r="T47" s="93"/>
      <c r="U47" s="104"/>
      <c r="V47" s="105"/>
      <c r="W47" s="105"/>
      <c r="X47" s="104"/>
      <c r="Y47" s="103"/>
    </row>
    <row r="48" spans="1:27" ht="25.35" customHeight="1">
      <c r="A48" s="41"/>
      <c r="B48" s="41"/>
      <c r="C48" s="52" t="s">
        <v>113</v>
      </c>
      <c r="D48" s="124">
        <f>SUM(D35:D47)</f>
        <v>551366.69999999995</v>
      </c>
      <c r="E48" s="124">
        <v>704326.42000000016</v>
      </c>
      <c r="F48" s="20">
        <f>(D48-E48)/E48</f>
        <v>-0.21717163470880471</v>
      </c>
      <c r="G48" s="62">
        <f>SUM(G35:G47)</f>
        <v>83645</v>
      </c>
      <c r="H48" s="62"/>
      <c r="I48" s="43"/>
      <c r="J48" s="119"/>
      <c r="K48" s="119"/>
      <c r="L48" s="45"/>
      <c r="M48" s="49"/>
      <c r="N48" s="46"/>
      <c r="O48" s="53"/>
    </row>
    <row r="50" spans="1:25" s="106" customFormat="1" ht="25.35" customHeight="1">
      <c r="A50" s="1"/>
      <c r="B50" s="1"/>
      <c r="C50" s="1"/>
      <c r="D50" s="1"/>
      <c r="F50" s="1"/>
      <c r="G50" s="1"/>
      <c r="H50" s="1"/>
      <c r="I50" s="1"/>
      <c r="L50" s="1"/>
      <c r="M50" s="1"/>
      <c r="N50" s="1"/>
      <c r="O50" s="1"/>
      <c r="P50" s="102"/>
      <c r="Q50" s="93"/>
      <c r="R50" s="94"/>
      <c r="S50" s="93"/>
      <c r="T50" s="93"/>
      <c r="U50" s="104"/>
      <c r="V50" s="105"/>
      <c r="W50" s="105"/>
      <c r="X50" s="104"/>
      <c r="Y50" s="103"/>
    </row>
    <row r="59" spans="1:25" ht="12" customHeight="1"/>
    <row r="62" spans="1:25">
      <c r="S62" s="61"/>
    </row>
    <row r="63" spans="1:25">
      <c r="P63" s="61"/>
    </row>
    <row r="64" spans="1:25">
      <c r="U64" s="61"/>
    </row>
  </sheetData>
  <sortState xmlns:xlrd2="http://schemas.microsoft.com/office/spreadsheetml/2017/richdata2" ref="B13:O22">
    <sortCondition descending="1" ref="D13:D22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56"/>
  <sheetViews>
    <sheetView zoomScale="60" zoomScaleNormal="60" workbookViewId="0">
      <selection activeCell="W25" sqref="W2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88671875" style="1" customWidth="1"/>
    <col min="25" max="25" width="12" style="1" bestFit="1" customWidth="1"/>
    <col min="26" max="16384" width="8.88671875" style="1"/>
  </cols>
  <sheetData>
    <row r="1" spans="1:26" ht="19.5" customHeight="1">
      <c r="E1" s="30" t="s">
        <v>623</v>
      </c>
      <c r="F1" s="30"/>
      <c r="G1" s="30"/>
      <c r="H1" s="30"/>
      <c r="I1" s="30"/>
    </row>
    <row r="2" spans="1:26" ht="19.5" customHeight="1">
      <c r="E2" s="30" t="s">
        <v>624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616</v>
      </c>
      <c r="E6" s="32" t="s">
        <v>625</v>
      </c>
      <c r="F6" s="212"/>
      <c r="G6" s="32" t="s">
        <v>616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 ht="21.6">
      <c r="A10" s="207"/>
      <c r="B10" s="207"/>
      <c r="C10" s="212"/>
      <c r="D10" s="84" t="s">
        <v>617</v>
      </c>
      <c r="E10" s="84" t="s">
        <v>626</v>
      </c>
      <c r="F10" s="212"/>
      <c r="G10" s="84" t="s">
        <v>617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4"/>
      <c r="Y12" s="2"/>
    </row>
    <row r="13" spans="1:26" ht="25.35" customHeight="1">
      <c r="A13" s="63">
        <v>1</v>
      </c>
      <c r="B13" s="6" t="s">
        <v>34</v>
      </c>
      <c r="C13" s="68" t="s">
        <v>612</v>
      </c>
      <c r="D13" s="67">
        <v>20085.79</v>
      </c>
      <c r="E13" s="67">
        <v>5276.98</v>
      </c>
      <c r="F13" s="8">
        <f>(D13-E13)/E13</f>
        <v>2.8063039844759698</v>
      </c>
      <c r="G13" s="67">
        <v>2951</v>
      </c>
      <c r="H13" s="66">
        <v>271</v>
      </c>
      <c r="I13" s="66">
        <f>G13/H13</f>
        <v>10.889298892988929</v>
      </c>
      <c r="J13" s="66">
        <v>11</v>
      </c>
      <c r="K13" s="66">
        <v>1</v>
      </c>
      <c r="L13" s="67">
        <v>25362.78</v>
      </c>
      <c r="M13" s="67">
        <v>4322</v>
      </c>
      <c r="N13" s="65">
        <v>44316</v>
      </c>
      <c r="O13" s="64" t="s">
        <v>56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6" ht="25.35" customHeight="1">
      <c r="A14" s="63">
        <v>2</v>
      </c>
      <c r="B14" s="5" t="s">
        <v>34</v>
      </c>
      <c r="C14" s="68" t="s">
        <v>477</v>
      </c>
      <c r="D14" s="67">
        <v>17447.91</v>
      </c>
      <c r="E14" s="67">
        <v>2695.05</v>
      </c>
      <c r="F14" s="8">
        <f t="shared" ref="F14:F33" si="0">(D14-E14)/E14</f>
        <v>5.4740579952134469</v>
      </c>
      <c r="G14" s="67">
        <v>3471</v>
      </c>
      <c r="H14" s="25">
        <v>308</v>
      </c>
      <c r="I14" s="66">
        <f>G14/H14</f>
        <v>11.269480519480519</v>
      </c>
      <c r="J14" s="66">
        <v>15</v>
      </c>
      <c r="K14" s="66">
        <v>1</v>
      </c>
      <c r="L14" s="67">
        <v>20143</v>
      </c>
      <c r="M14" s="67">
        <v>4305</v>
      </c>
      <c r="N14" s="65">
        <v>44316</v>
      </c>
      <c r="O14" s="64" t="s">
        <v>43</v>
      </c>
      <c r="P14" s="61"/>
      <c r="R14" s="54"/>
      <c r="T14" s="61"/>
      <c r="U14" s="60"/>
      <c r="V14" s="60"/>
      <c r="W14" s="60"/>
      <c r="X14" s="60"/>
      <c r="Y14" s="61"/>
      <c r="Z14" s="60"/>
    </row>
    <row r="15" spans="1:26" ht="25.35" customHeight="1">
      <c r="A15" s="63">
        <v>3</v>
      </c>
      <c r="B15" s="5" t="s">
        <v>34</v>
      </c>
      <c r="C15" s="55" t="s">
        <v>448</v>
      </c>
      <c r="D15" s="67">
        <v>13449.17</v>
      </c>
      <c r="E15" s="67">
        <v>2150.0500000000002</v>
      </c>
      <c r="F15" s="8">
        <f t="shared" si="0"/>
        <v>5.2552824352922016</v>
      </c>
      <c r="G15" s="67">
        <v>2192</v>
      </c>
      <c r="H15" s="66">
        <v>156</v>
      </c>
      <c r="I15" s="66">
        <f>G15/H15</f>
        <v>14.051282051282051</v>
      </c>
      <c r="J15" s="66">
        <v>15</v>
      </c>
      <c r="K15" s="66">
        <v>1</v>
      </c>
      <c r="L15" s="67">
        <v>15599.22</v>
      </c>
      <c r="M15" s="67">
        <v>2807</v>
      </c>
      <c r="N15" s="65">
        <v>44316</v>
      </c>
      <c r="O15" s="64" t="s">
        <v>80</v>
      </c>
      <c r="P15" s="61"/>
      <c r="R15" s="54"/>
      <c r="T15" s="61"/>
      <c r="U15" s="60"/>
      <c r="V15" s="60"/>
      <c r="W15" s="60"/>
      <c r="X15" s="60"/>
      <c r="Y15" s="61"/>
      <c r="Z15" s="60"/>
    </row>
    <row r="16" spans="1:26" ht="25.35" customHeight="1">
      <c r="A16" s="63">
        <v>4</v>
      </c>
      <c r="B16" s="5" t="s">
        <v>34</v>
      </c>
      <c r="C16" s="55" t="s">
        <v>458</v>
      </c>
      <c r="D16" s="67">
        <v>11893.35</v>
      </c>
      <c r="E16" s="67">
        <v>2180.6999999999998</v>
      </c>
      <c r="F16" s="8">
        <f t="shared" si="0"/>
        <v>4.4539138808639436</v>
      </c>
      <c r="G16" s="67">
        <v>1958</v>
      </c>
      <c r="H16" s="66">
        <v>163</v>
      </c>
      <c r="I16" s="66">
        <f>G16/H16</f>
        <v>12.012269938650308</v>
      </c>
      <c r="J16" s="66">
        <v>14</v>
      </c>
      <c r="K16" s="66">
        <v>1</v>
      </c>
      <c r="L16" s="67">
        <v>14114.050000000001</v>
      </c>
      <c r="M16" s="67">
        <v>2606</v>
      </c>
      <c r="N16" s="65">
        <v>44316</v>
      </c>
      <c r="O16" s="64" t="s">
        <v>50</v>
      </c>
      <c r="P16" s="61"/>
      <c r="R16" s="54"/>
      <c r="T16" s="61"/>
      <c r="U16" s="60"/>
      <c r="V16" s="60"/>
      <c r="W16" s="60"/>
      <c r="X16" s="60"/>
      <c r="Y16" s="61"/>
      <c r="Z16" s="60"/>
    </row>
    <row r="17" spans="1:26" ht="25.35" customHeight="1">
      <c r="A17" s="63">
        <v>5</v>
      </c>
      <c r="B17" s="6" t="s">
        <v>34</v>
      </c>
      <c r="C17" s="55" t="s">
        <v>618</v>
      </c>
      <c r="D17" s="67">
        <v>7347.1</v>
      </c>
      <c r="E17" s="67">
        <v>1303.1500000000001</v>
      </c>
      <c r="F17" s="8">
        <f t="shared" si="0"/>
        <v>4.6379541879292487</v>
      </c>
      <c r="G17" s="67">
        <v>1185</v>
      </c>
      <c r="H17" s="25">
        <v>152</v>
      </c>
      <c r="I17" s="66">
        <f>G17/H17</f>
        <v>7.7960526315789478</v>
      </c>
      <c r="J17" s="66">
        <v>13</v>
      </c>
      <c r="K17" s="66">
        <v>1</v>
      </c>
      <c r="L17" s="67">
        <v>8650</v>
      </c>
      <c r="M17" s="67">
        <v>1561</v>
      </c>
      <c r="N17" s="65">
        <v>44316</v>
      </c>
      <c r="O17" s="64" t="s">
        <v>37</v>
      </c>
      <c r="P17" s="61"/>
      <c r="R17" s="54"/>
      <c r="T17" s="61"/>
      <c r="U17" s="60"/>
      <c r="V17" s="60"/>
      <c r="W17" s="60"/>
      <c r="X17" s="60"/>
      <c r="Y17" s="61"/>
      <c r="Z17" s="60"/>
    </row>
    <row r="18" spans="1:26" ht="24.75" customHeight="1">
      <c r="A18" s="63">
        <v>6</v>
      </c>
      <c r="B18" s="6" t="s">
        <v>34</v>
      </c>
      <c r="C18" s="55" t="s">
        <v>600</v>
      </c>
      <c r="D18" s="67">
        <v>4514</v>
      </c>
      <c r="E18" s="67">
        <v>585</v>
      </c>
      <c r="F18" s="8">
        <f t="shared" si="0"/>
        <v>6.7162393162393164</v>
      </c>
      <c r="G18" s="67">
        <v>772</v>
      </c>
      <c r="H18" s="66" t="s">
        <v>36</v>
      </c>
      <c r="I18" s="66" t="s">
        <v>36</v>
      </c>
      <c r="J18" s="66">
        <v>9</v>
      </c>
      <c r="K18" s="66">
        <v>1</v>
      </c>
      <c r="L18" s="67">
        <v>5100</v>
      </c>
      <c r="M18" s="67">
        <v>968</v>
      </c>
      <c r="N18" s="65">
        <v>44316</v>
      </c>
      <c r="O18" s="64" t="s">
        <v>47</v>
      </c>
      <c r="P18" s="61"/>
      <c r="R18" s="54"/>
      <c r="T18" s="61"/>
      <c r="U18" s="60"/>
      <c r="V18" s="60"/>
      <c r="W18" s="60"/>
      <c r="X18" s="60"/>
      <c r="Y18" s="61"/>
      <c r="Z18" s="60"/>
    </row>
    <row r="19" spans="1:26" ht="24.75" customHeight="1">
      <c r="A19" s="63">
        <v>7</v>
      </c>
      <c r="B19" s="6" t="s">
        <v>34</v>
      </c>
      <c r="C19" s="68" t="s">
        <v>619</v>
      </c>
      <c r="D19" s="67">
        <v>3736.41</v>
      </c>
      <c r="E19" s="67">
        <v>855.55</v>
      </c>
      <c r="F19" s="8">
        <f t="shared" si="0"/>
        <v>3.367260826369002</v>
      </c>
      <c r="G19" s="67">
        <v>623</v>
      </c>
      <c r="H19" s="66">
        <v>149</v>
      </c>
      <c r="I19" s="66">
        <f>G19/H19</f>
        <v>4.1812080536912752</v>
      </c>
      <c r="J19" s="66">
        <v>10</v>
      </c>
      <c r="K19" s="66">
        <v>1</v>
      </c>
      <c r="L19" s="67">
        <v>4591.96</v>
      </c>
      <c r="M19" s="67">
        <v>894</v>
      </c>
      <c r="N19" s="65">
        <v>44316</v>
      </c>
      <c r="O19" s="64" t="s">
        <v>56</v>
      </c>
      <c r="P19" s="61"/>
      <c r="R19" s="54"/>
      <c r="T19" s="61"/>
      <c r="U19" s="60"/>
      <c r="V19" s="60"/>
      <c r="W19" s="60"/>
      <c r="X19" s="60"/>
      <c r="Y19" s="61"/>
      <c r="Z19" s="60"/>
    </row>
    <row r="20" spans="1:26" ht="24.75" customHeight="1">
      <c r="A20" s="63">
        <v>8</v>
      </c>
      <c r="B20" s="6" t="s">
        <v>58</v>
      </c>
      <c r="C20" s="68" t="s">
        <v>330</v>
      </c>
      <c r="D20" s="67">
        <v>2294.9899999999998</v>
      </c>
      <c r="E20" s="66" t="s">
        <v>36</v>
      </c>
      <c r="F20" s="66" t="s">
        <v>36</v>
      </c>
      <c r="G20" s="67">
        <v>479</v>
      </c>
      <c r="H20" s="66">
        <v>17</v>
      </c>
      <c r="I20" s="66">
        <f>G20/H20</f>
        <v>28.176470588235293</v>
      </c>
      <c r="J20" s="66">
        <v>5</v>
      </c>
      <c r="K20" s="66">
        <v>0</v>
      </c>
      <c r="L20" s="67">
        <v>2294.9899999999998</v>
      </c>
      <c r="M20" s="67">
        <v>479</v>
      </c>
      <c r="N20" s="65" t="s">
        <v>563</v>
      </c>
      <c r="O20" s="64" t="s">
        <v>56</v>
      </c>
      <c r="P20" s="61"/>
      <c r="R20" s="54"/>
      <c r="T20" s="61"/>
      <c r="U20" s="60"/>
      <c r="V20" s="60"/>
      <c r="W20" s="60"/>
      <c r="X20" s="60"/>
      <c r="Y20" s="61"/>
      <c r="Z20" s="60"/>
    </row>
    <row r="21" spans="1:26" ht="24.75" customHeight="1">
      <c r="A21" s="63">
        <v>9</v>
      </c>
      <c r="B21" s="69" t="s">
        <v>36</v>
      </c>
      <c r="C21" s="55" t="s">
        <v>328</v>
      </c>
      <c r="D21" s="67">
        <v>1121.7</v>
      </c>
      <c r="E21" s="67">
        <v>92.3</v>
      </c>
      <c r="F21" s="8">
        <f t="shared" si="0"/>
        <v>11.15276273022752</v>
      </c>
      <c r="G21" s="67">
        <v>220</v>
      </c>
      <c r="H21" s="66">
        <v>21</v>
      </c>
      <c r="I21" s="66">
        <f>G21/H21</f>
        <v>10.476190476190476</v>
      </c>
      <c r="J21" s="66">
        <v>3</v>
      </c>
      <c r="K21" s="66" t="s">
        <v>36</v>
      </c>
      <c r="L21" s="67">
        <v>65030.67</v>
      </c>
      <c r="M21" s="67">
        <v>14001</v>
      </c>
      <c r="N21" s="65">
        <v>44113</v>
      </c>
      <c r="O21" s="64" t="s">
        <v>41</v>
      </c>
      <c r="P21" s="61"/>
      <c r="R21" s="54"/>
      <c r="T21" s="61"/>
      <c r="U21" s="60"/>
      <c r="V21" s="60"/>
      <c r="W21" s="60"/>
      <c r="X21" s="60"/>
      <c r="Y21" s="61"/>
      <c r="Z21" s="60"/>
    </row>
    <row r="22" spans="1:26" ht="24.75" customHeight="1">
      <c r="A22" s="63">
        <v>10</v>
      </c>
      <c r="B22" s="66" t="s">
        <v>36</v>
      </c>
      <c r="C22" s="68" t="s">
        <v>327</v>
      </c>
      <c r="D22" s="67">
        <v>871.90000000000009</v>
      </c>
      <c r="E22" s="67">
        <v>83.75</v>
      </c>
      <c r="F22" s="8">
        <f t="shared" si="0"/>
        <v>9.4107462686567178</v>
      </c>
      <c r="G22" s="67">
        <v>174</v>
      </c>
      <c r="H22" s="66">
        <v>22</v>
      </c>
      <c r="I22" s="66">
        <f>G22/H22</f>
        <v>7.9090909090909092</v>
      </c>
      <c r="J22" s="66">
        <v>3</v>
      </c>
      <c r="K22" s="66" t="s">
        <v>36</v>
      </c>
      <c r="L22" s="67">
        <v>111979.27</v>
      </c>
      <c r="M22" s="67">
        <v>22653</v>
      </c>
      <c r="N22" s="65">
        <v>44106</v>
      </c>
      <c r="O22" s="64" t="s">
        <v>50</v>
      </c>
      <c r="P22" s="61"/>
      <c r="R22" s="54"/>
      <c r="T22" s="61"/>
      <c r="U22" s="60"/>
      <c r="V22" s="60"/>
      <c r="W22" s="60"/>
      <c r="X22" s="60"/>
      <c r="Y22" s="61"/>
      <c r="Z22" s="60"/>
    </row>
    <row r="23" spans="1:26" ht="25.35" customHeight="1">
      <c r="A23" s="41"/>
      <c r="B23" s="41"/>
      <c r="C23" s="52" t="s">
        <v>52</v>
      </c>
      <c r="D23" s="62">
        <f>SUM(D13:D22)</f>
        <v>82762.319999999992</v>
      </c>
      <c r="E23" s="10">
        <f>SUM(E13:E22)</f>
        <v>15222.529999999997</v>
      </c>
      <c r="F23" s="11">
        <f t="shared" si="0"/>
        <v>4.4368308027640611</v>
      </c>
      <c r="G23" s="62">
        <f>SUM(G13:G22)</f>
        <v>14025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4.75" customHeight="1">
      <c r="A25" s="63">
        <v>11</v>
      </c>
      <c r="B25" s="5" t="s">
        <v>34</v>
      </c>
      <c r="C25" s="68" t="s">
        <v>606</v>
      </c>
      <c r="D25" s="67">
        <v>519</v>
      </c>
      <c r="E25" s="67">
        <v>868.9</v>
      </c>
      <c r="F25" s="8">
        <f t="shared" si="0"/>
        <v>-0.40269306019104611</v>
      </c>
      <c r="G25" s="67">
        <v>108</v>
      </c>
      <c r="H25" s="66" t="s">
        <v>36</v>
      </c>
      <c r="I25" s="66" t="s">
        <v>36</v>
      </c>
      <c r="J25" s="66">
        <v>5</v>
      </c>
      <c r="K25" s="66">
        <v>1</v>
      </c>
      <c r="L25" s="67">
        <v>1387.4</v>
      </c>
      <c r="M25" s="67">
        <v>289</v>
      </c>
      <c r="N25" s="65">
        <v>44316</v>
      </c>
      <c r="O25" s="64" t="s">
        <v>139</v>
      </c>
      <c r="P25" s="9" t="s">
        <v>140</v>
      </c>
      <c r="R25" s="54"/>
      <c r="T25" s="61"/>
      <c r="U25" s="60"/>
      <c r="V25" s="60"/>
      <c r="W25" s="60"/>
      <c r="X25" s="60"/>
      <c r="Y25" s="61"/>
      <c r="Z25" s="60"/>
    </row>
    <row r="26" spans="1:26" ht="24.75" customHeight="1">
      <c r="A26" s="63">
        <v>12</v>
      </c>
      <c r="B26" s="66" t="s">
        <v>36</v>
      </c>
      <c r="C26" s="68" t="s">
        <v>627</v>
      </c>
      <c r="D26" s="67">
        <v>456.5</v>
      </c>
      <c r="E26" s="67">
        <v>155.15</v>
      </c>
      <c r="F26" s="8">
        <f t="shared" si="0"/>
        <v>1.9423138897840799</v>
      </c>
      <c r="G26" s="67">
        <v>77</v>
      </c>
      <c r="H26" s="69">
        <v>5</v>
      </c>
      <c r="I26" s="66">
        <f t="shared" ref="I26:I32" si="1">G26/H26</f>
        <v>15.4</v>
      </c>
      <c r="J26" s="66">
        <v>2</v>
      </c>
      <c r="K26" s="66" t="s">
        <v>36</v>
      </c>
      <c r="L26" s="67">
        <v>2231.04</v>
      </c>
      <c r="M26" s="67">
        <v>366</v>
      </c>
      <c r="N26" s="65">
        <v>44141</v>
      </c>
      <c r="O26" s="64" t="s">
        <v>50</v>
      </c>
      <c r="P26" s="61"/>
      <c r="R26" s="54"/>
      <c r="T26" s="61"/>
      <c r="U26" s="60"/>
      <c r="V26" s="60"/>
      <c r="W26" s="60"/>
      <c r="X26" s="60"/>
      <c r="Y26" s="61"/>
      <c r="Z26" s="60"/>
    </row>
    <row r="27" spans="1:26" ht="24.75" customHeight="1">
      <c r="A27" s="63">
        <v>13</v>
      </c>
      <c r="B27" s="69" t="s">
        <v>36</v>
      </c>
      <c r="C27" s="68" t="s">
        <v>613</v>
      </c>
      <c r="D27" s="67">
        <v>294.39999999999998</v>
      </c>
      <c r="E27" s="67">
        <v>142.30000000000001</v>
      </c>
      <c r="F27" s="8">
        <f t="shared" si="0"/>
        <v>1.0688685874912154</v>
      </c>
      <c r="G27" s="67">
        <v>48</v>
      </c>
      <c r="H27" s="7">
        <v>7</v>
      </c>
      <c r="I27" s="66">
        <f t="shared" si="1"/>
        <v>6.8571428571428568</v>
      </c>
      <c r="J27" s="66">
        <v>1</v>
      </c>
      <c r="K27" s="66" t="s">
        <v>36</v>
      </c>
      <c r="L27" s="67">
        <v>1175</v>
      </c>
      <c r="M27" s="67">
        <v>210</v>
      </c>
      <c r="N27" s="65">
        <v>44141</v>
      </c>
      <c r="O27" s="64" t="s">
        <v>84</v>
      </c>
      <c r="P27" s="61"/>
      <c r="R27" s="54"/>
      <c r="T27" s="61"/>
      <c r="U27" s="60"/>
      <c r="V27" s="60"/>
      <c r="W27" s="60"/>
      <c r="X27" s="60"/>
      <c r="Y27" s="61"/>
      <c r="Z27" s="60"/>
    </row>
    <row r="28" spans="1:26" ht="24.6" customHeight="1">
      <c r="A28" s="63">
        <v>14</v>
      </c>
      <c r="B28" s="66" t="s">
        <v>36</v>
      </c>
      <c r="C28" s="55" t="s">
        <v>109</v>
      </c>
      <c r="D28" s="67">
        <v>121</v>
      </c>
      <c r="E28" s="66" t="s">
        <v>36</v>
      </c>
      <c r="F28" s="66" t="s">
        <v>36</v>
      </c>
      <c r="G28" s="67">
        <v>15</v>
      </c>
      <c r="H28" s="69">
        <v>1</v>
      </c>
      <c r="I28" s="66">
        <f t="shared" si="1"/>
        <v>15</v>
      </c>
      <c r="J28" s="66">
        <v>1</v>
      </c>
      <c r="K28" s="66" t="s">
        <v>36</v>
      </c>
      <c r="L28" s="67">
        <v>129390</v>
      </c>
      <c r="M28" s="67">
        <v>22299</v>
      </c>
      <c r="N28" s="65">
        <v>43868</v>
      </c>
      <c r="O28" s="64" t="s">
        <v>84</v>
      </c>
      <c r="P28" s="61"/>
      <c r="R28" s="54"/>
      <c r="T28" s="61"/>
      <c r="U28" s="60"/>
      <c r="V28" s="60"/>
      <c r="W28" s="60"/>
      <c r="X28" s="60"/>
      <c r="Y28" s="61"/>
      <c r="Z28" s="60"/>
    </row>
    <row r="29" spans="1:26" ht="24.75" customHeight="1">
      <c r="A29" s="63">
        <v>15</v>
      </c>
      <c r="B29" s="69" t="s">
        <v>36</v>
      </c>
      <c r="C29" s="68" t="s">
        <v>459</v>
      </c>
      <c r="D29" s="67">
        <v>42</v>
      </c>
      <c r="E29" s="66" t="s">
        <v>36</v>
      </c>
      <c r="F29" s="66" t="s">
        <v>36</v>
      </c>
      <c r="G29" s="67">
        <v>6</v>
      </c>
      <c r="H29" s="7">
        <v>2</v>
      </c>
      <c r="I29" s="66">
        <f t="shared" si="1"/>
        <v>3</v>
      </c>
      <c r="J29" s="66">
        <v>1</v>
      </c>
      <c r="K29" s="66" t="s">
        <v>36</v>
      </c>
      <c r="L29" s="67">
        <v>49055</v>
      </c>
      <c r="M29" s="67">
        <v>9146</v>
      </c>
      <c r="N29" s="65">
        <v>43805</v>
      </c>
      <c r="O29" s="64" t="s">
        <v>50</v>
      </c>
      <c r="P29" s="61"/>
      <c r="R29" s="54"/>
      <c r="T29" s="61"/>
      <c r="U29" s="60"/>
      <c r="V29" s="60"/>
      <c r="W29" s="60"/>
      <c r="X29" s="60"/>
      <c r="Y29" s="61"/>
      <c r="Z29" s="60"/>
    </row>
    <row r="30" spans="1:26" ht="24.75" customHeight="1">
      <c r="A30" s="63">
        <v>16</v>
      </c>
      <c r="B30" s="66" t="s">
        <v>36</v>
      </c>
      <c r="C30" s="68" t="s">
        <v>620</v>
      </c>
      <c r="D30" s="67">
        <v>26</v>
      </c>
      <c r="E30" s="66" t="s">
        <v>36</v>
      </c>
      <c r="F30" s="66" t="s">
        <v>36</v>
      </c>
      <c r="G30" s="67">
        <v>4</v>
      </c>
      <c r="H30" s="7">
        <v>1</v>
      </c>
      <c r="I30" s="66">
        <f t="shared" si="1"/>
        <v>4</v>
      </c>
      <c r="J30" s="66">
        <v>1</v>
      </c>
      <c r="K30" s="66" t="s">
        <v>36</v>
      </c>
      <c r="L30" s="67">
        <v>2947</v>
      </c>
      <c r="M30" s="67">
        <v>588</v>
      </c>
      <c r="N30" s="65">
        <v>44132</v>
      </c>
      <c r="O30" s="64" t="s">
        <v>139</v>
      </c>
      <c r="P30" s="61"/>
      <c r="R30" s="54"/>
      <c r="T30" s="61"/>
      <c r="U30" s="60"/>
      <c r="V30" s="60"/>
      <c r="W30" s="60"/>
      <c r="X30" s="60"/>
      <c r="Y30" s="61"/>
      <c r="Z30" s="60"/>
    </row>
    <row r="31" spans="1:26" ht="24.75" customHeight="1">
      <c r="A31" s="63">
        <v>17</v>
      </c>
      <c r="B31" s="66" t="s">
        <v>36</v>
      </c>
      <c r="C31" s="68" t="s">
        <v>628</v>
      </c>
      <c r="D31" s="67">
        <v>21</v>
      </c>
      <c r="E31" s="66" t="s">
        <v>36</v>
      </c>
      <c r="F31" s="66" t="s">
        <v>36</v>
      </c>
      <c r="G31" s="67">
        <v>3</v>
      </c>
      <c r="H31" s="7">
        <v>1</v>
      </c>
      <c r="I31" s="66">
        <f t="shared" si="1"/>
        <v>3</v>
      </c>
      <c r="J31" s="66">
        <v>1</v>
      </c>
      <c r="K31" s="66" t="s">
        <v>36</v>
      </c>
      <c r="L31" s="67">
        <v>12548</v>
      </c>
      <c r="M31" s="67">
        <v>2405</v>
      </c>
      <c r="N31" s="65">
        <v>44120</v>
      </c>
      <c r="O31" s="64" t="s">
        <v>50</v>
      </c>
      <c r="P31" s="61"/>
      <c r="R31" s="54"/>
      <c r="T31" s="61"/>
      <c r="U31" s="60"/>
      <c r="V31" s="60"/>
      <c r="W31" s="60"/>
      <c r="X31" s="60"/>
      <c r="Y31" s="61"/>
      <c r="Z31" s="60"/>
    </row>
    <row r="32" spans="1:26" ht="24.75" customHeight="1">
      <c r="A32" s="63">
        <v>18</v>
      </c>
      <c r="B32" s="69" t="s">
        <v>36</v>
      </c>
      <c r="C32" s="55" t="s">
        <v>629</v>
      </c>
      <c r="D32" s="67">
        <v>18</v>
      </c>
      <c r="E32" s="67">
        <v>48</v>
      </c>
      <c r="F32" s="8">
        <f t="shared" si="0"/>
        <v>-0.625</v>
      </c>
      <c r="G32" s="67">
        <v>5</v>
      </c>
      <c r="H32" s="69">
        <v>1</v>
      </c>
      <c r="I32" s="66">
        <f t="shared" si="1"/>
        <v>5</v>
      </c>
      <c r="J32" s="66">
        <v>1</v>
      </c>
      <c r="K32" s="66" t="s">
        <v>36</v>
      </c>
      <c r="L32" s="67">
        <v>13451</v>
      </c>
      <c r="M32" s="67">
        <v>3213</v>
      </c>
      <c r="N32" s="65">
        <v>44127</v>
      </c>
      <c r="O32" s="64" t="s">
        <v>47</v>
      </c>
      <c r="P32" s="61"/>
      <c r="R32" s="54"/>
      <c r="T32" s="61"/>
      <c r="U32" s="60"/>
      <c r="V32" s="60"/>
      <c r="W32" s="60"/>
      <c r="X32" s="60"/>
      <c r="Y32" s="61"/>
      <c r="Z32" s="60"/>
    </row>
    <row r="33" spans="1:15" ht="25.35" customHeight="1">
      <c r="A33" s="41"/>
      <c r="B33" s="41"/>
      <c r="C33" s="52" t="s">
        <v>630</v>
      </c>
      <c r="D33" s="62">
        <f>SUM(D23:D32)</f>
        <v>84260.219999999987</v>
      </c>
      <c r="E33" s="10">
        <f>SUM(E23:E32)</f>
        <v>16436.879999999997</v>
      </c>
      <c r="F33" s="11">
        <f t="shared" si="0"/>
        <v>4.1262903908771014</v>
      </c>
      <c r="G33" s="62">
        <f>SUM(G23:G32)</f>
        <v>14291</v>
      </c>
      <c r="H33" s="62"/>
      <c r="I33" s="43"/>
      <c r="J33" s="42"/>
      <c r="K33" s="44"/>
      <c r="L33" s="45"/>
      <c r="M33" s="49"/>
      <c r="N33" s="46"/>
      <c r="O33" s="53"/>
    </row>
    <row r="34" spans="1:15" ht="23.1" customHeight="1"/>
    <row r="35" spans="1:15" ht="17.25" customHeight="1"/>
    <row r="49" spans="16:18">
      <c r="R49" s="61"/>
    </row>
    <row r="52" spans="16:18">
      <c r="P52" s="61"/>
    </row>
    <row r="56" spans="16:18" ht="12" customHeight="1"/>
  </sheetData>
  <sortState xmlns:xlrd2="http://schemas.microsoft.com/office/spreadsheetml/2017/richdata2" ref="B14:P32">
    <sortCondition descending="1" ref="D14:D32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verticalDpi="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51"/>
  <sheetViews>
    <sheetView zoomScale="60" zoomScaleNormal="60" workbookViewId="0">
      <selection activeCell="D27" sqref="D27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3.6640625" style="1" customWidth="1"/>
    <col min="25" max="25" width="12" style="1" bestFit="1" customWidth="1"/>
    <col min="26" max="16384" width="8.88671875" style="1"/>
  </cols>
  <sheetData>
    <row r="1" spans="1:26" ht="19.5" customHeight="1">
      <c r="E1" s="30" t="s">
        <v>631</v>
      </c>
      <c r="F1" s="30"/>
      <c r="G1" s="30"/>
      <c r="H1" s="30"/>
      <c r="I1" s="30"/>
    </row>
    <row r="2" spans="1:26" ht="19.5" customHeight="1">
      <c r="E2" s="30" t="s">
        <v>632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625</v>
      </c>
      <c r="E6" s="32" t="s">
        <v>633</v>
      </c>
      <c r="F6" s="212"/>
      <c r="G6" s="32" t="s">
        <v>625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 ht="21.6">
      <c r="A10" s="207"/>
      <c r="B10" s="207"/>
      <c r="C10" s="212"/>
      <c r="D10" s="84" t="s">
        <v>626</v>
      </c>
      <c r="E10" s="84" t="s">
        <v>634</v>
      </c>
      <c r="F10" s="212"/>
      <c r="G10" s="84" t="s">
        <v>626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4"/>
      <c r="X12" s="60"/>
      <c r="Y12" s="2"/>
    </row>
    <row r="13" spans="1:26" ht="25.35" customHeight="1">
      <c r="A13" s="63">
        <v>1</v>
      </c>
      <c r="B13" s="6" t="s">
        <v>58</v>
      </c>
      <c r="C13" s="68" t="s">
        <v>612</v>
      </c>
      <c r="D13" s="67">
        <v>5276.98</v>
      </c>
      <c r="E13" s="66" t="s">
        <v>36</v>
      </c>
      <c r="F13" s="66" t="s">
        <v>36</v>
      </c>
      <c r="G13" s="67">
        <v>1371</v>
      </c>
      <c r="H13" s="66">
        <v>39</v>
      </c>
      <c r="I13" s="66">
        <f t="shared" ref="I13:I19" si="0">G13/H13</f>
        <v>35.153846153846153</v>
      </c>
      <c r="J13" s="66">
        <v>6</v>
      </c>
      <c r="K13" s="66">
        <v>0</v>
      </c>
      <c r="L13" s="67">
        <v>5276.98</v>
      </c>
      <c r="M13" s="67">
        <v>1371</v>
      </c>
      <c r="N13" s="65" t="s">
        <v>563</v>
      </c>
      <c r="O13" s="64" t="s">
        <v>56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6" ht="25.35" customHeight="1">
      <c r="A14" s="63">
        <v>2</v>
      </c>
      <c r="B14" s="5" t="s">
        <v>58</v>
      </c>
      <c r="C14" s="68" t="s">
        <v>477</v>
      </c>
      <c r="D14" s="67">
        <v>2695.05</v>
      </c>
      <c r="E14" s="66" t="s">
        <v>36</v>
      </c>
      <c r="F14" s="66" t="s">
        <v>36</v>
      </c>
      <c r="G14" s="67">
        <v>834</v>
      </c>
      <c r="H14" s="25">
        <v>39</v>
      </c>
      <c r="I14" s="66">
        <f t="shared" si="0"/>
        <v>21.384615384615383</v>
      </c>
      <c r="J14" s="66">
        <v>8</v>
      </c>
      <c r="K14" s="66">
        <v>0</v>
      </c>
      <c r="L14" s="67">
        <v>2695</v>
      </c>
      <c r="M14" s="67">
        <v>834</v>
      </c>
      <c r="N14" s="65" t="s">
        <v>563</v>
      </c>
      <c r="O14" s="64" t="s">
        <v>43</v>
      </c>
      <c r="P14" s="61"/>
      <c r="R14" s="54"/>
      <c r="T14" s="61"/>
      <c r="U14" s="60"/>
      <c r="V14" s="60"/>
      <c r="W14" s="60"/>
      <c r="X14" s="60"/>
      <c r="Y14" s="61"/>
      <c r="Z14" s="60"/>
    </row>
    <row r="15" spans="1:26" ht="25.35" customHeight="1">
      <c r="A15" s="63">
        <v>3</v>
      </c>
      <c r="B15" s="5" t="s">
        <v>58</v>
      </c>
      <c r="C15" s="55" t="s">
        <v>458</v>
      </c>
      <c r="D15" s="67">
        <v>2180.6999999999998</v>
      </c>
      <c r="E15" s="66" t="s">
        <v>36</v>
      </c>
      <c r="F15" s="66" t="s">
        <v>36</v>
      </c>
      <c r="G15" s="67">
        <v>642</v>
      </c>
      <c r="H15" s="66">
        <v>24</v>
      </c>
      <c r="I15" s="66">
        <f t="shared" si="0"/>
        <v>26.75</v>
      </c>
      <c r="J15" s="66">
        <v>7</v>
      </c>
      <c r="K15" s="66">
        <v>0</v>
      </c>
      <c r="L15" s="67">
        <v>2180.6999999999998</v>
      </c>
      <c r="M15" s="67">
        <v>642</v>
      </c>
      <c r="N15" s="65" t="s">
        <v>563</v>
      </c>
      <c r="O15" s="64" t="s">
        <v>50</v>
      </c>
      <c r="P15" s="61"/>
      <c r="R15" s="54"/>
      <c r="T15" s="61"/>
      <c r="U15" s="60"/>
      <c r="V15" s="60"/>
      <c r="W15" s="60"/>
      <c r="X15" s="60"/>
      <c r="Y15" s="61"/>
      <c r="Z15" s="60"/>
    </row>
    <row r="16" spans="1:26" ht="25.35" customHeight="1">
      <c r="A16" s="63">
        <v>4</v>
      </c>
      <c r="B16" s="5" t="s">
        <v>58</v>
      </c>
      <c r="C16" s="55" t="s">
        <v>448</v>
      </c>
      <c r="D16" s="67">
        <v>2150.0500000000002</v>
      </c>
      <c r="E16" s="66" t="s">
        <v>36</v>
      </c>
      <c r="F16" s="66" t="s">
        <v>36</v>
      </c>
      <c r="G16" s="67">
        <v>615</v>
      </c>
      <c r="H16" s="66">
        <v>26</v>
      </c>
      <c r="I16" s="66">
        <f t="shared" si="0"/>
        <v>23.653846153846153</v>
      </c>
      <c r="J16" s="66">
        <v>8</v>
      </c>
      <c r="K16" s="66">
        <v>0</v>
      </c>
      <c r="L16" s="67">
        <v>2150.0500000000002</v>
      </c>
      <c r="M16" s="67">
        <v>615</v>
      </c>
      <c r="N16" s="65" t="s">
        <v>563</v>
      </c>
      <c r="O16" s="64" t="s">
        <v>80</v>
      </c>
      <c r="P16" s="61"/>
      <c r="R16" s="54"/>
      <c r="T16" s="61"/>
      <c r="U16" s="60"/>
      <c r="V16" s="60"/>
      <c r="W16" s="60"/>
      <c r="X16" s="60"/>
      <c r="Y16" s="61"/>
      <c r="Z16" s="60"/>
    </row>
    <row r="17" spans="1:26" ht="25.35" customHeight="1">
      <c r="A17" s="63">
        <v>5</v>
      </c>
      <c r="B17" s="6" t="s">
        <v>58</v>
      </c>
      <c r="C17" s="55" t="s">
        <v>618</v>
      </c>
      <c r="D17" s="67">
        <v>1303.1500000000001</v>
      </c>
      <c r="E17" s="66" t="s">
        <v>36</v>
      </c>
      <c r="F17" s="66" t="s">
        <v>36</v>
      </c>
      <c r="G17" s="67">
        <v>376</v>
      </c>
      <c r="H17" s="25">
        <v>20</v>
      </c>
      <c r="I17" s="66">
        <f t="shared" si="0"/>
        <v>18.8</v>
      </c>
      <c r="J17" s="66">
        <v>6</v>
      </c>
      <c r="K17" s="66">
        <v>0</v>
      </c>
      <c r="L17" s="67">
        <v>1303</v>
      </c>
      <c r="M17" s="67">
        <v>376</v>
      </c>
      <c r="N17" s="65" t="s">
        <v>563</v>
      </c>
      <c r="O17" s="64" t="s">
        <v>37</v>
      </c>
      <c r="P17" s="61"/>
      <c r="R17" s="54"/>
      <c r="T17" s="61"/>
      <c r="U17" s="60"/>
      <c r="V17" s="60"/>
      <c r="W17" s="60"/>
      <c r="X17" s="60"/>
      <c r="Y17" s="61"/>
      <c r="Z17" s="60"/>
    </row>
    <row r="18" spans="1:26" ht="24.75" customHeight="1">
      <c r="A18" s="63">
        <v>6</v>
      </c>
      <c r="B18" s="6" t="s">
        <v>58</v>
      </c>
      <c r="C18" s="68" t="s">
        <v>606</v>
      </c>
      <c r="D18" s="67">
        <v>868.9</v>
      </c>
      <c r="E18" s="66" t="s">
        <v>36</v>
      </c>
      <c r="F18" s="66" t="s">
        <v>36</v>
      </c>
      <c r="G18" s="67">
        <v>181</v>
      </c>
      <c r="H18" s="66" t="s">
        <v>36</v>
      </c>
      <c r="I18" s="66" t="s">
        <v>36</v>
      </c>
      <c r="J18" s="66">
        <v>5</v>
      </c>
      <c r="K18" s="66">
        <v>0</v>
      </c>
      <c r="L18" s="67">
        <v>868.9</v>
      </c>
      <c r="M18" s="67">
        <v>181</v>
      </c>
      <c r="N18" s="65" t="s">
        <v>563</v>
      </c>
      <c r="O18" s="64" t="s">
        <v>139</v>
      </c>
      <c r="P18" s="61"/>
      <c r="R18" s="54"/>
      <c r="T18" s="61"/>
      <c r="U18" s="60"/>
      <c r="V18" s="60"/>
      <c r="W18" s="60"/>
      <c r="X18" s="60"/>
      <c r="Y18" s="61"/>
      <c r="Z18" s="60"/>
    </row>
    <row r="19" spans="1:26" ht="24.75" customHeight="1">
      <c r="A19" s="63">
        <v>7</v>
      </c>
      <c r="B19" s="6" t="s">
        <v>58</v>
      </c>
      <c r="C19" s="68" t="s">
        <v>619</v>
      </c>
      <c r="D19" s="67">
        <v>855.55</v>
      </c>
      <c r="E19" s="66" t="s">
        <v>36</v>
      </c>
      <c r="F19" s="66" t="s">
        <v>36</v>
      </c>
      <c r="G19" s="67">
        <v>271</v>
      </c>
      <c r="H19" s="66">
        <v>26</v>
      </c>
      <c r="I19" s="66">
        <f t="shared" si="0"/>
        <v>10.423076923076923</v>
      </c>
      <c r="J19" s="66">
        <v>6</v>
      </c>
      <c r="K19" s="66">
        <v>0</v>
      </c>
      <c r="L19" s="67">
        <v>855.55</v>
      </c>
      <c r="M19" s="67">
        <v>271</v>
      </c>
      <c r="N19" s="65" t="s">
        <v>563</v>
      </c>
      <c r="O19" s="64" t="s">
        <v>56</v>
      </c>
      <c r="P19" s="61"/>
      <c r="R19" s="54"/>
      <c r="T19" s="61"/>
      <c r="U19" s="60"/>
      <c r="V19" s="60"/>
      <c r="W19" s="60"/>
      <c r="X19" s="60"/>
      <c r="Y19" s="61"/>
      <c r="Z19" s="60"/>
    </row>
    <row r="20" spans="1:26" ht="24.75" customHeight="1">
      <c r="A20" s="63">
        <v>8</v>
      </c>
      <c r="B20" s="5" t="s">
        <v>58</v>
      </c>
      <c r="C20" s="55" t="s">
        <v>600</v>
      </c>
      <c r="D20" s="67">
        <v>585</v>
      </c>
      <c r="E20" s="66" t="s">
        <v>36</v>
      </c>
      <c r="F20" s="66" t="s">
        <v>36</v>
      </c>
      <c r="G20" s="67">
        <v>196</v>
      </c>
      <c r="H20" s="66" t="s">
        <v>36</v>
      </c>
      <c r="I20" s="66" t="s">
        <v>36</v>
      </c>
      <c r="J20" s="66">
        <v>5</v>
      </c>
      <c r="K20" s="66">
        <v>0</v>
      </c>
      <c r="L20" s="67">
        <v>585</v>
      </c>
      <c r="M20" s="67">
        <v>196</v>
      </c>
      <c r="N20" s="65" t="s">
        <v>563</v>
      </c>
      <c r="O20" s="64" t="s">
        <v>47</v>
      </c>
      <c r="P20" s="61"/>
      <c r="R20" s="54"/>
      <c r="T20" s="61"/>
      <c r="U20" s="60"/>
      <c r="V20" s="60"/>
      <c r="W20" s="60"/>
      <c r="X20" s="60"/>
      <c r="Y20" s="61"/>
      <c r="Z20" s="60"/>
    </row>
    <row r="21" spans="1:26" ht="24.75" customHeight="1">
      <c r="A21" s="63">
        <v>9</v>
      </c>
      <c r="B21" s="69" t="s">
        <v>36</v>
      </c>
      <c r="C21" s="68" t="s">
        <v>627</v>
      </c>
      <c r="D21" s="67">
        <v>155.15</v>
      </c>
      <c r="E21" s="66" t="s">
        <v>36</v>
      </c>
      <c r="F21" s="66" t="s">
        <v>36</v>
      </c>
      <c r="G21" s="67">
        <v>26</v>
      </c>
      <c r="H21" s="66">
        <v>2</v>
      </c>
      <c r="I21" s="66">
        <f>G21/H21</f>
        <v>13</v>
      </c>
      <c r="J21" s="66">
        <v>1</v>
      </c>
      <c r="K21" s="66" t="s">
        <v>36</v>
      </c>
      <c r="L21" s="67">
        <v>1774.54</v>
      </c>
      <c r="M21" s="67">
        <v>289</v>
      </c>
      <c r="N21" s="65">
        <v>44141</v>
      </c>
      <c r="O21" s="64" t="s">
        <v>50</v>
      </c>
      <c r="P21" s="61"/>
      <c r="R21" s="54"/>
      <c r="T21" s="61"/>
      <c r="U21" s="60"/>
      <c r="V21" s="60"/>
      <c r="W21" s="60"/>
      <c r="X21" s="60"/>
      <c r="Y21" s="61"/>
      <c r="Z21" s="60"/>
    </row>
    <row r="22" spans="1:26" ht="24.75" customHeight="1">
      <c r="A22" s="63">
        <v>10</v>
      </c>
      <c r="B22" s="66" t="s">
        <v>36</v>
      </c>
      <c r="C22" s="68" t="s">
        <v>613</v>
      </c>
      <c r="D22" s="67">
        <v>142.30000000000001</v>
      </c>
      <c r="E22" s="66" t="s">
        <v>36</v>
      </c>
      <c r="F22" s="66" t="s">
        <v>36</v>
      </c>
      <c r="G22" s="67">
        <v>25</v>
      </c>
      <c r="H22" s="25">
        <v>4</v>
      </c>
      <c r="I22" s="66">
        <f>G22/H22</f>
        <v>6.25</v>
      </c>
      <c r="J22" s="66">
        <v>2</v>
      </c>
      <c r="K22" s="66" t="s">
        <v>36</v>
      </c>
      <c r="L22" s="67">
        <v>880</v>
      </c>
      <c r="M22" s="67">
        <v>162</v>
      </c>
      <c r="N22" s="65">
        <v>44141</v>
      </c>
      <c r="O22" s="64" t="s">
        <v>84</v>
      </c>
      <c r="P22" s="61"/>
      <c r="R22" s="54"/>
      <c r="T22" s="61"/>
      <c r="U22" s="60"/>
      <c r="V22" s="60"/>
      <c r="W22" s="60"/>
      <c r="X22" s="60"/>
      <c r="Y22" s="61"/>
      <c r="Z22" s="60"/>
    </row>
    <row r="23" spans="1:26" ht="25.35" customHeight="1">
      <c r="A23" s="41"/>
      <c r="B23" s="41"/>
      <c r="C23" s="52" t="s">
        <v>52</v>
      </c>
      <c r="D23" s="62">
        <f>SUM(D13:D22)</f>
        <v>16212.829999999996</v>
      </c>
      <c r="E23" s="66" t="s">
        <v>36</v>
      </c>
      <c r="F23" s="66" t="s">
        <v>36</v>
      </c>
      <c r="G23" s="62">
        <f>SUM(G13:G22)</f>
        <v>4537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3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4.75" customHeight="1">
      <c r="A25" s="63">
        <v>11</v>
      </c>
      <c r="B25" s="66" t="s">
        <v>36</v>
      </c>
      <c r="C25" s="55" t="s">
        <v>328</v>
      </c>
      <c r="D25" s="67">
        <v>92.3</v>
      </c>
      <c r="E25" s="66" t="s">
        <v>36</v>
      </c>
      <c r="F25" s="66" t="s">
        <v>36</v>
      </c>
      <c r="G25" s="67">
        <v>34</v>
      </c>
      <c r="H25" s="69">
        <v>11</v>
      </c>
      <c r="I25" s="66">
        <f>G25/H25</f>
        <v>3.0909090909090908</v>
      </c>
      <c r="J25" s="66">
        <v>2</v>
      </c>
      <c r="K25" s="66" t="s">
        <v>36</v>
      </c>
      <c r="L25" s="67">
        <v>63908.97</v>
      </c>
      <c r="M25" s="67">
        <v>13781</v>
      </c>
      <c r="N25" s="65">
        <v>44113</v>
      </c>
      <c r="O25" s="64" t="s">
        <v>41</v>
      </c>
      <c r="P25" s="61"/>
      <c r="R25" s="54"/>
      <c r="T25" s="61"/>
      <c r="U25" s="60"/>
      <c r="V25" s="60"/>
      <c r="W25" s="60"/>
      <c r="X25" s="60"/>
      <c r="Y25" s="61"/>
      <c r="Z25" s="60"/>
    </row>
    <row r="26" spans="1:26" ht="24.75" customHeight="1">
      <c r="A26" s="63">
        <v>11</v>
      </c>
      <c r="B26" s="69" t="s">
        <v>36</v>
      </c>
      <c r="C26" s="68" t="s">
        <v>327</v>
      </c>
      <c r="D26" s="67">
        <v>83.75</v>
      </c>
      <c r="E26" s="66" t="s">
        <v>36</v>
      </c>
      <c r="F26" s="66" t="s">
        <v>36</v>
      </c>
      <c r="G26" s="67">
        <v>17</v>
      </c>
      <c r="H26" s="69">
        <v>4</v>
      </c>
      <c r="I26" s="66">
        <f>G26/H26</f>
        <v>4.25</v>
      </c>
      <c r="J26" s="66">
        <v>1</v>
      </c>
      <c r="K26" s="66" t="s">
        <v>36</v>
      </c>
      <c r="L26" s="67">
        <v>111107.37</v>
      </c>
      <c r="M26" s="67">
        <v>22479</v>
      </c>
      <c r="N26" s="65">
        <v>44106</v>
      </c>
      <c r="O26" s="64" t="s">
        <v>50</v>
      </c>
      <c r="P26" s="61"/>
      <c r="R26" s="54"/>
      <c r="T26" s="61"/>
      <c r="U26" s="60"/>
      <c r="V26" s="60"/>
      <c r="W26" s="60"/>
      <c r="X26" s="60"/>
      <c r="Y26" s="61"/>
      <c r="Z26" s="60"/>
    </row>
    <row r="27" spans="1:26" ht="24.75" customHeight="1">
      <c r="A27" s="63">
        <v>12</v>
      </c>
      <c r="B27" s="69" t="s">
        <v>36</v>
      </c>
      <c r="C27" s="55" t="s">
        <v>629</v>
      </c>
      <c r="D27" s="67">
        <v>48</v>
      </c>
      <c r="E27" s="66" t="s">
        <v>36</v>
      </c>
      <c r="F27" s="66" t="s">
        <v>36</v>
      </c>
      <c r="G27" s="67">
        <v>20</v>
      </c>
      <c r="H27" s="69" t="s">
        <v>36</v>
      </c>
      <c r="I27" s="66" t="s">
        <v>36</v>
      </c>
      <c r="J27" s="66">
        <v>1</v>
      </c>
      <c r="K27" s="66" t="s">
        <v>36</v>
      </c>
      <c r="L27" s="67">
        <v>13433</v>
      </c>
      <c r="M27" s="67">
        <v>2308</v>
      </c>
      <c r="N27" s="65">
        <v>44127</v>
      </c>
      <c r="O27" s="64" t="s">
        <v>47</v>
      </c>
      <c r="P27" s="61"/>
      <c r="R27" s="54"/>
      <c r="T27" s="61"/>
      <c r="U27" s="60"/>
      <c r="V27" s="60"/>
      <c r="W27" s="60"/>
      <c r="X27" s="60"/>
      <c r="Y27" s="61"/>
      <c r="Z27" s="60"/>
    </row>
    <row r="28" spans="1:26" ht="25.35" customHeight="1">
      <c r="A28" s="41"/>
      <c r="B28" s="41"/>
      <c r="C28" s="52" t="s">
        <v>635</v>
      </c>
      <c r="D28" s="62">
        <f>SUM(D23:D27)</f>
        <v>16436.879999999997</v>
      </c>
      <c r="E28" s="66" t="s">
        <v>36</v>
      </c>
      <c r="F28" s="66" t="s">
        <v>36</v>
      </c>
      <c r="G28" s="62">
        <f>SUM(G23:G27)</f>
        <v>4608</v>
      </c>
      <c r="H28" s="62"/>
      <c r="I28" s="43"/>
      <c r="J28" s="42"/>
      <c r="K28" s="44"/>
      <c r="L28" s="45"/>
      <c r="M28" s="49"/>
      <c r="N28" s="46"/>
      <c r="O28" s="53"/>
    </row>
    <row r="29" spans="1:26" ht="23.1" customHeight="1"/>
    <row r="30" spans="1:26" ht="17.25" customHeight="1"/>
    <row r="44" spans="16:18">
      <c r="R44" s="61"/>
    </row>
    <row r="47" spans="16:18">
      <c r="P47" s="61"/>
    </row>
    <row r="51" ht="12" customHeight="1"/>
  </sheetData>
  <sortState xmlns:xlrd2="http://schemas.microsoft.com/office/spreadsheetml/2017/richdata2" ref="B13:O27">
    <sortCondition descending="1" ref="D13:D27"/>
  </sortState>
  <mergeCells count="18">
    <mergeCell ref="H5:H8"/>
    <mergeCell ref="I5:I8"/>
    <mergeCell ref="O5:O8"/>
    <mergeCell ref="A5:A8"/>
    <mergeCell ref="B5:B8"/>
    <mergeCell ref="C5:C8"/>
    <mergeCell ref="F5:F8"/>
    <mergeCell ref="A9:A12"/>
    <mergeCell ref="B9:B12"/>
    <mergeCell ref="C9:C12"/>
    <mergeCell ref="F9:F12"/>
    <mergeCell ref="I9:I12"/>
    <mergeCell ref="O9:O12"/>
    <mergeCell ref="J5:J8"/>
    <mergeCell ref="K5:K8"/>
    <mergeCell ref="M5:M8"/>
    <mergeCell ref="L5:L8"/>
    <mergeCell ref="N5:N8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604D4-FB06-49E3-BD53-AAF9D94E271A}">
  <sheetPr>
    <tabColor theme="0"/>
  </sheetPr>
  <dimension ref="A1:AA67"/>
  <sheetViews>
    <sheetView topLeftCell="A17" zoomScale="60" zoomScaleNormal="60" workbookViewId="0">
      <selection activeCell="Q49" sqref="Q4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908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909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4">
      <c r="A6" s="207"/>
      <c r="B6" s="207"/>
      <c r="C6" s="212"/>
      <c r="D6" s="32" t="s">
        <v>911</v>
      </c>
      <c r="E6" s="32" t="s">
        <v>897</v>
      </c>
      <c r="F6" s="212"/>
      <c r="G6" s="212" t="s">
        <v>911</v>
      </c>
      <c r="H6" s="212"/>
      <c r="I6" s="212"/>
      <c r="J6" s="215"/>
      <c r="K6" s="215"/>
      <c r="L6" s="212"/>
      <c r="M6" s="212"/>
      <c r="N6" s="212"/>
      <c r="O6" s="212"/>
    </row>
    <row r="7" spans="1:24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4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4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4">
      <c r="A10" s="207"/>
      <c r="B10" s="207"/>
      <c r="C10" s="212"/>
      <c r="D10" s="32" t="s">
        <v>910</v>
      </c>
      <c r="E10" s="32" t="s">
        <v>898</v>
      </c>
      <c r="F10" s="212"/>
      <c r="G10" s="32" t="s">
        <v>910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4" ht="15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</v>
      </c>
      <c r="C13" s="96" t="s">
        <v>871</v>
      </c>
      <c r="D13" s="97">
        <v>250041.99</v>
      </c>
      <c r="E13" s="97">
        <v>346845.24</v>
      </c>
      <c r="F13" s="98">
        <f>(D13-E13)/E13</f>
        <v>-0.27909637739298371</v>
      </c>
      <c r="G13" s="97">
        <v>33094</v>
      </c>
      <c r="H13" s="99">
        <v>389</v>
      </c>
      <c r="I13" s="99">
        <f>G13/H13</f>
        <v>85.07455012853471</v>
      </c>
      <c r="J13" s="99">
        <v>25</v>
      </c>
      <c r="K13" s="99">
        <v>5</v>
      </c>
      <c r="L13" s="97">
        <v>2096554.12</v>
      </c>
      <c r="M13" s="97">
        <v>281685</v>
      </c>
      <c r="N13" s="107">
        <v>44911</v>
      </c>
      <c r="O13" s="101" t="s">
        <v>84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4" s="106" customFormat="1" ht="25.35" customHeight="1">
      <c r="A14" s="95">
        <v>2</v>
      </c>
      <c r="B14" s="95">
        <v>2</v>
      </c>
      <c r="C14" s="96" t="s">
        <v>888</v>
      </c>
      <c r="D14" s="97">
        <v>135005.85999999999</v>
      </c>
      <c r="E14" s="99">
        <v>180173.13</v>
      </c>
      <c r="F14" s="98">
        <f>(D14-E14)/E14</f>
        <v>-0.25068815755157287</v>
      </c>
      <c r="G14" s="97">
        <v>21314</v>
      </c>
      <c r="H14" s="97">
        <v>301</v>
      </c>
      <c r="I14" s="99">
        <f t="shared" ref="I14:I17" si="0">G14/H14</f>
        <v>70.810631229235881</v>
      </c>
      <c r="J14" s="97">
        <v>11</v>
      </c>
      <c r="K14" s="99">
        <v>3</v>
      </c>
      <c r="L14" s="97">
        <v>604254.32999999996</v>
      </c>
      <c r="M14" s="97">
        <v>91575</v>
      </c>
      <c r="N14" s="107" t="s">
        <v>894</v>
      </c>
      <c r="O14" s="101" t="s">
        <v>402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4" s="106" customFormat="1" ht="25.35" customHeight="1">
      <c r="A15" s="95">
        <v>3</v>
      </c>
      <c r="B15" s="123">
        <v>3</v>
      </c>
      <c r="C15" s="96" t="s">
        <v>870</v>
      </c>
      <c r="D15" s="97">
        <v>104005.33</v>
      </c>
      <c r="E15" s="97">
        <v>119759.27</v>
      </c>
      <c r="F15" s="98">
        <f>(D15-E15)/E15</f>
        <v>-0.13154672702998274</v>
      </c>
      <c r="G15" s="97">
        <v>18799</v>
      </c>
      <c r="H15" s="99">
        <v>279</v>
      </c>
      <c r="I15" s="99">
        <f t="shared" si="0"/>
        <v>67.379928315412187</v>
      </c>
      <c r="J15" s="99">
        <v>23</v>
      </c>
      <c r="K15" s="99">
        <v>4</v>
      </c>
      <c r="L15" s="97">
        <v>662360.28</v>
      </c>
      <c r="M15" s="97">
        <v>124820</v>
      </c>
      <c r="N15" s="107" t="s">
        <v>887</v>
      </c>
      <c r="O15" s="101" t="s">
        <v>853</v>
      </c>
      <c r="P15" s="108"/>
      <c r="Q15" s="109"/>
      <c r="R15" s="103"/>
      <c r="S15" s="105"/>
      <c r="T15" s="105"/>
      <c r="U15" s="103"/>
      <c r="V15" s="105"/>
      <c r="W15" s="103"/>
      <c r="X15" s="109"/>
    </row>
    <row r="16" spans="1:24" s="106" customFormat="1" ht="25.35" customHeight="1">
      <c r="A16" s="95">
        <v>4</v>
      </c>
      <c r="B16" s="95" t="s">
        <v>34</v>
      </c>
      <c r="C16" s="96" t="s">
        <v>906</v>
      </c>
      <c r="D16" s="97">
        <v>46989.54</v>
      </c>
      <c r="E16" s="97" t="s">
        <v>36</v>
      </c>
      <c r="F16" s="97" t="s">
        <v>36</v>
      </c>
      <c r="G16" s="97">
        <v>7693</v>
      </c>
      <c r="H16" s="99">
        <v>159</v>
      </c>
      <c r="I16" s="99">
        <f t="shared" si="0"/>
        <v>48.383647798742139</v>
      </c>
      <c r="J16" s="99">
        <v>13</v>
      </c>
      <c r="K16" s="99">
        <v>1</v>
      </c>
      <c r="L16" s="97">
        <v>48003.85</v>
      </c>
      <c r="M16" s="97">
        <v>7855</v>
      </c>
      <c r="N16" s="107" t="s">
        <v>913</v>
      </c>
      <c r="O16" s="101" t="s">
        <v>853</v>
      </c>
      <c r="P16" s="108"/>
      <c r="Q16" s="109"/>
      <c r="R16" s="103"/>
      <c r="S16" s="105"/>
      <c r="T16" s="105"/>
      <c r="U16" s="103"/>
      <c r="V16" s="105"/>
      <c r="W16" s="103"/>
      <c r="X16" s="109"/>
    </row>
    <row r="17" spans="1:25" s="106" customFormat="1" ht="25.35" customHeight="1">
      <c r="A17" s="95">
        <v>5</v>
      </c>
      <c r="B17" s="95" t="s">
        <v>34</v>
      </c>
      <c r="C17" s="96" t="s">
        <v>905</v>
      </c>
      <c r="D17" s="97">
        <v>44589.03</v>
      </c>
      <c r="E17" s="97" t="s">
        <v>36</v>
      </c>
      <c r="F17" s="97" t="s">
        <v>36</v>
      </c>
      <c r="G17" s="97">
        <v>7373</v>
      </c>
      <c r="H17" s="99">
        <v>170</v>
      </c>
      <c r="I17" s="99">
        <f t="shared" si="0"/>
        <v>43.370588235294115</v>
      </c>
      <c r="J17" s="99">
        <v>14</v>
      </c>
      <c r="K17" s="99">
        <v>1</v>
      </c>
      <c r="L17" s="97">
        <v>48173.19</v>
      </c>
      <c r="M17" s="97">
        <v>7852</v>
      </c>
      <c r="N17" s="107" t="s">
        <v>913</v>
      </c>
      <c r="O17" s="101" t="s">
        <v>41</v>
      </c>
      <c r="P17" s="108"/>
      <c r="Q17" s="109"/>
      <c r="R17" s="103"/>
      <c r="S17" s="105"/>
      <c r="T17" s="105"/>
      <c r="U17" s="103"/>
      <c r="V17" s="105"/>
      <c r="W17" s="103"/>
      <c r="X17" s="109"/>
    </row>
    <row r="18" spans="1:25" s="106" customFormat="1" ht="25.35" customHeight="1">
      <c r="A18" s="95">
        <v>6</v>
      </c>
      <c r="B18" s="95" t="s">
        <v>34</v>
      </c>
      <c r="C18" s="96" t="s">
        <v>915</v>
      </c>
      <c r="D18" s="97">
        <v>25801</v>
      </c>
      <c r="E18" s="97" t="s">
        <v>36</v>
      </c>
      <c r="F18" s="97" t="s">
        <v>36</v>
      </c>
      <c r="G18" s="97">
        <v>5487</v>
      </c>
      <c r="H18" s="97" t="s">
        <v>36</v>
      </c>
      <c r="I18" s="97" t="s">
        <v>36</v>
      </c>
      <c r="J18" s="97">
        <v>17</v>
      </c>
      <c r="K18" s="99">
        <v>1</v>
      </c>
      <c r="L18" s="97" t="s">
        <v>916</v>
      </c>
      <c r="M18" s="97">
        <v>5487</v>
      </c>
      <c r="N18" s="107">
        <v>44939</v>
      </c>
      <c r="O18" s="101" t="s">
        <v>47</v>
      </c>
      <c r="P18" s="108"/>
      <c r="Q18" s="109"/>
      <c r="R18" s="103"/>
      <c r="S18" s="105"/>
      <c r="T18" s="105"/>
      <c r="U18" s="103"/>
      <c r="V18" s="105"/>
      <c r="W18" s="103"/>
      <c r="X18" s="109"/>
    </row>
    <row r="19" spans="1:25" s="106" customFormat="1" ht="25.35" customHeight="1">
      <c r="A19" s="95">
        <v>7</v>
      </c>
      <c r="B19" s="95">
        <v>4</v>
      </c>
      <c r="C19" s="96" t="s">
        <v>895</v>
      </c>
      <c r="D19" s="97">
        <v>20566.03</v>
      </c>
      <c r="E19" s="99">
        <v>31511.91</v>
      </c>
      <c r="F19" s="98">
        <f>(D19-E19)/E19</f>
        <v>-0.34735691997089357</v>
      </c>
      <c r="G19" s="97">
        <v>3400</v>
      </c>
      <c r="H19" s="99">
        <v>74</v>
      </c>
      <c r="I19" s="99">
        <f>G19/H19</f>
        <v>45.945945945945944</v>
      </c>
      <c r="J19" s="99">
        <v>10</v>
      </c>
      <c r="K19" s="99">
        <v>2</v>
      </c>
      <c r="L19" s="97">
        <v>57572.91</v>
      </c>
      <c r="M19" s="97">
        <v>9007</v>
      </c>
      <c r="N19" s="107">
        <v>44932</v>
      </c>
      <c r="O19" s="101" t="s">
        <v>142</v>
      </c>
      <c r="P19" s="108"/>
      <c r="Q19" s="109"/>
      <c r="R19" s="103"/>
      <c r="S19" s="105"/>
      <c r="T19" s="105"/>
      <c r="U19" s="103"/>
      <c r="V19" s="105"/>
      <c r="W19" s="103"/>
      <c r="X19" s="109"/>
    </row>
    <row r="20" spans="1:25" s="106" customFormat="1" ht="25.35" customHeight="1">
      <c r="A20" s="95">
        <v>8</v>
      </c>
      <c r="B20" s="95">
        <v>5</v>
      </c>
      <c r="C20" s="96" t="s">
        <v>886</v>
      </c>
      <c r="D20" s="99">
        <v>18335.61</v>
      </c>
      <c r="E20" s="99">
        <v>30880.17</v>
      </c>
      <c r="F20" s="98">
        <f>(D20-E20)/E20</f>
        <v>-0.40623351490616788</v>
      </c>
      <c r="G20" s="97">
        <v>3611</v>
      </c>
      <c r="H20" s="99">
        <v>108</v>
      </c>
      <c r="I20" s="99">
        <f>G20/H20</f>
        <v>33.435185185185183</v>
      </c>
      <c r="J20" s="99">
        <v>15</v>
      </c>
      <c r="K20" s="99">
        <v>3</v>
      </c>
      <c r="L20" s="97">
        <v>112312.38</v>
      </c>
      <c r="M20" s="97">
        <v>22818</v>
      </c>
      <c r="N20" s="107" t="s">
        <v>894</v>
      </c>
      <c r="O20" s="101" t="s">
        <v>893</v>
      </c>
      <c r="P20" s="108"/>
      <c r="Q20" s="109"/>
      <c r="R20" s="103"/>
      <c r="S20" s="105"/>
      <c r="T20" s="105"/>
      <c r="U20" s="103"/>
      <c r="V20" s="105"/>
      <c r="W20" s="103"/>
      <c r="X20" s="109"/>
    </row>
    <row r="21" spans="1:25" s="106" customFormat="1" ht="25.35" customHeight="1">
      <c r="A21" s="95">
        <v>9</v>
      </c>
      <c r="B21" s="95">
        <v>6</v>
      </c>
      <c r="C21" s="96" t="s">
        <v>879</v>
      </c>
      <c r="D21" s="97">
        <v>13129.3</v>
      </c>
      <c r="E21" s="97">
        <v>21371.33</v>
      </c>
      <c r="F21" s="98">
        <f>(D21-E21)/E21</f>
        <v>-0.38565826272861831</v>
      </c>
      <c r="G21" s="97">
        <v>2221</v>
      </c>
      <c r="H21" s="99">
        <v>43</v>
      </c>
      <c r="I21" s="99">
        <f>G21/H21</f>
        <v>51.651162790697676</v>
      </c>
      <c r="J21" s="99">
        <v>9</v>
      </c>
      <c r="K21" s="99">
        <v>4</v>
      </c>
      <c r="L21" s="97">
        <v>156877.82999999999</v>
      </c>
      <c r="M21" s="97">
        <v>24567</v>
      </c>
      <c r="N21" s="107">
        <v>44916</v>
      </c>
      <c r="O21" s="101" t="s">
        <v>142</v>
      </c>
      <c r="P21" s="108"/>
      <c r="Q21" s="109"/>
      <c r="R21" s="103"/>
      <c r="S21" s="105"/>
      <c r="T21" s="105"/>
      <c r="U21" s="103"/>
      <c r="V21" s="105"/>
      <c r="W21" s="103"/>
      <c r="X21" s="109"/>
    </row>
    <row r="22" spans="1:25" s="106" customFormat="1" ht="25.35" customHeight="1">
      <c r="A22" s="95">
        <v>10</v>
      </c>
      <c r="B22" s="95">
        <v>7</v>
      </c>
      <c r="C22" s="96" t="s">
        <v>903</v>
      </c>
      <c r="D22" s="97">
        <v>10272.6</v>
      </c>
      <c r="E22" s="97">
        <v>16255.19</v>
      </c>
      <c r="F22" s="98">
        <f>(D22-E22)/E22</f>
        <v>-0.36804183771460069</v>
      </c>
      <c r="G22" s="97">
        <v>1639</v>
      </c>
      <c r="H22" s="99">
        <v>36</v>
      </c>
      <c r="I22" s="99">
        <f>G22/H22</f>
        <v>45.527777777777779</v>
      </c>
      <c r="J22" s="99">
        <v>8</v>
      </c>
      <c r="K22" s="99">
        <v>2</v>
      </c>
      <c r="L22" s="97">
        <v>26527.79</v>
      </c>
      <c r="M22" s="97">
        <v>4281</v>
      </c>
      <c r="N22" s="107" t="s">
        <v>904</v>
      </c>
      <c r="O22" s="101" t="s">
        <v>893</v>
      </c>
      <c r="P22" s="108"/>
      <c r="Q22" s="109"/>
      <c r="R22" s="103"/>
      <c r="S22" s="105"/>
      <c r="T22" s="105"/>
      <c r="U22" s="103"/>
      <c r="V22" s="105"/>
      <c r="W22" s="103"/>
      <c r="X22" s="109"/>
    </row>
    <row r="23" spans="1:25" s="106" customFormat="1" ht="25.35" customHeight="1">
      <c r="A23" s="95"/>
      <c r="B23" s="76"/>
      <c r="C23" s="52" t="s">
        <v>52</v>
      </c>
      <c r="D23" s="124">
        <f>SUM(D13:D22)</f>
        <v>668736.29</v>
      </c>
      <c r="E23" s="124">
        <v>759812.1</v>
      </c>
      <c r="F23" s="125">
        <f>(D23-E23)/E23</f>
        <v>-0.11986622745281358</v>
      </c>
      <c r="G23" s="124">
        <f>SUM(G13:G22)</f>
        <v>104631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5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5" s="106" customFormat="1" ht="25.35" customHeight="1">
      <c r="A25" s="95">
        <v>11</v>
      </c>
      <c r="B25" s="95" t="s">
        <v>34</v>
      </c>
      <c r="C25" s="96" t="s">
        <v>912</v>
      </c>
      <c r="D25" s="97">
        <v>7817.8</v>
      </c>
      <c r="E25" s="97" t="s">
        <v>36</v>
      </c>
      <c r="F25" s="98" t="s">
        <v>36</v>
      </c>
      <c r="G25" s="97">
        <v>1308</v>
      </c>
      <c r="H25" s="99">
        <v>25</v>
      </c>
      <c r="I25" s="99">
        <f>G25/H25</f>
        <v>52.32</v>
      </c>
      <c r="J25" s="99">
        <v>5</v>
      </c>
      <c r="K25" s="99">
        <v>1</v>
      </c>
      <c r="L25" s="97">
        <v>8236.24</v>
      </c>
      <c r="M25" s="97">
        <v>1365</v>
      </c>
      <c r="N25" s="107" t="s">
        <v>913</v>
      </c>
      <c r="O25" s="101" t="s">
        <v>82</v>
      </c>
      <c r="P25" s="108"/>
      <c r="Q25" s="109"/>
      <c r="R25" s="103"/>
      <c r="S25" s="105"/>
      <c r="T25" s="105"/>
      <c r="U25" s="103"/>
      <c r="V25" s="105"/>
      <c r="W25" s="103"/>
      <c r="X25" s="109"/>
    </row>
    <row r="26" spans="1:25" s="106" customFormat="1" ht="25.35" customHeight="1">
      <c r="A26" s="95">
        <v>12</v>
      </c>
      <c r="B26" s="95" t="s">
        <v>58</v>
      </c>
      <c r="C26" s="96" t="s">
        <v>918</v>
      </c>
      <c r="D26" s="97">
        <v>7098.45</v>
      </c>
      <c r="E26" s="97" t="s">
        <v>36</v>
      </c>
      <c r="F26" s="97" t="s">
        <v>36</v>
      </c>
      <c r="G26" s="97">
        <v>898</v>
      </c>
      <c r="H26" s="99">
        <v>11</v>
      </c>
      <c r="I26" s="99">
        <f t="shared" ref="I26:I34" si="1">G26/H26</f>
        <v>81.63636363636364</v>
      </c>
      <c r="J26" s="99">
        <v>11</v>
      </c>
      <c r="K26" s="99">
        <v>0</v>
      </c>
      <c r="L26" s="97">
        <v>7098.45</v>
      </c>
      <c r="M26" s="97">
        <v>898</v>
      </c>
      <c r="N26" s="142" t="s">
        <v>60</v>
      </c>
      <c r="O26" s="101" t="s">
        <v>853</v>
      </c>
      <c r="P26" s="108"/>
      <c r="Q26" s="109"/>
      <c r="R26" s="103"/>
      <c r="S26" s="105"/>
      <c r="T26" s="105"/>
      <c r="U26" s="103"/>
      <c r="V26" s="105"/>
      <c r="W26" s="103"/>
      <c r="X26" s="109"/>
    </row>
    <row r="27" spans="1:25" s="106" customFormat="1" ht="25.35" customHeight="1">
      <c r="A27" s="95">
        <v>13</v>
      </c>
      <c r="B27" s="95">
        <v>13</v>
      </c>
      <c r="C27" s="96" t="s">
        <v>774</v>
      </c>
      <c r="D27" s="97">
        <v>4037.8999999999996</v>
      </c>
      <c r="E27" s="97">
        <v>1722.03</v>
      </c>
      <c r="F27" s="98">
        <f>(D27-E27)/E27</f>
        <v>1.344848812157744</v>
      </c>
      <c r="G27" s="97">
        <v>676</v>
      </c>
      <c r="H27" s="97">
        <v>16</v>
      </c>
      <c r="I27" s="99">
        <f t="shared" si="1"/>
        <v>42.25</v>
      </c>
      <c r="J27" s="97">
        <v>5</v>
      </c>
      <c r="K27" s="99">
        <v>14</v>
      </c>
      <c r="L27" s="97">
        <v>999669.19000000018</v>
      </c>
      <c r="M27" s="97">
        <v>143444</v>
      </c>
      <c r="N27" s="107">
        <v>44848</v>
      </c>
      <c r="O27" s="101" t="s">
        <v>775</v>
      </c>
      <c r="P27" s="108"/>
      <c r="Q27" s="109"/>
      <c r="R27" s="103"/>
      <c r="S27" s="105"/>
      <c r="T27" s="105"/>
      <c r="U27" s="103"/>
      <c r="V27" s="105"/>
      <c r="W27" s="103"/>
      <c r="X27" s="109"/>
    </row>
    <row r="28" spans="1:25" s="106" customFormat="1" ht="25.35" customHeight="1">
      <c r="A28" s="95">
        <v>14</v>
      </c>
      <c r="B28" s="95">
        <v>12</v>
      </c>
      <c r="C28" s="96" t="s">
        <v>786</v>
      </c>
      <c r="D28" s="97">
        <v>3012.9</v>
      </c>
      <c r="E28" s="99">
        <v>2262.5</v>
      </c>
      <c r="F28" s="98">
        <f>(D28-E28)/E28</f>
        <v>0.33166850828729288</v>
      </c>
      <c r="G28" s="97">
        <v>490</v>
      </c>
      <c r="H28" s="99">
        <v>7</v>
      </c>
      <c r="I28" s="99">
        <f t="shared" si="1"/>
        <v>70</v>
      </c>
      <c r="J28" s="99">
        <v>3</v>
      </c>
      <c r="K28" s="99">
        <v>13</v>
      </c>
      <c r="L28" s="97">
        <v>194580.7</v>
      </c>
      <c r="M28" s="97">
        <v>31030</v>
      </c>
      <c r="N28" s="107">
        <v>44855</v>
      </c>
      <c r="O28" s="101" t="s">
        <v>139</v>
      </c>
      <c r="P28" s="108"/>
      <c r="Q28" s="109"/>
      <c r="R28" s="103"/>
      <c r="S28" s="105"/>
      <c r="T28" s="105"/>
      <c r="U28" s="103"/>
      <c r="V28" s="105"/>
      <c r="W28" s="103"/>
      <c r="X28" s="109"/>
    </row>
    <row r="29" spans="1:25" s="106" customFormat="1" ht="25.35" customHeight="1">
      <c r="A29" s="95">
        <v>15</v>
      </c>
      <c r="B29" s="95" t="s">
        <v>34</v>
      </c>
      <c r="C29" s="96" t="s">
        <v>914</v>
      </c>
      <c r="D29" s="97">
        <v>2860.25</v>
      </c>
      <c r="E29" s="97" t="s">
        <v>36</v>
      </c>
      <c r="F29" s="98" t="s">
        <v>36</v>
      </c>
      <c r="G29" s="97">
        <v>515</v>
      </c>
      <c r="H29" s="99">
        <v>14</v>
      </c>
      <c r="I29" s="99">
        <f t="shared" si="1"/>
        <v>36.785714285714285</v>
      </c>
      <c r="J29" s="99">
        <v>7</v>
      </c>
      <c r="K29" s="99">
        <v>1</v>
      </c>
      <c r="L29" s="97">
        <v>2860.25</v>
      </c>
      <c r="M29" s="97">
        <v>515</v>
      </c>
      <c r="N29" s="107">
        <v>44939</v>
      </c>
      <c r="O29" s="101" t="s">
        <v>139</v>
      </c>
      <c r="P29" s="108"/>
      <c r="Q29" s="109"/>
      <c r="R29" s="103"/>
      <c r="S29" s="105"/>
      <c r="T29" s="105"/>
      <c r="U29" s="103"/>
      <c r="V29" s="105"/>
      <c r="W29" s="103"/>
      <c r="X29" s="109"/>
    </row>
    <row r="30" spans="1:25" s="106" customFormat="1" ht="25.35" customHeight="1">
      <c r="A30" s="95">
        <v>16</v>
      </c>
      <c r="B30" s="95">
        <v>10</v>
      </c>
      <c r="C30" s="96" t="s">
        <v>825</v>
      </c>
      <c r="D30" s="97">
        <v>2706.3</v>
      </c>
      <c r="E30" s="97">
        <v>3284.37</v>
      </c>
      <c r="F30" s="98">
        <f>(D30-E30)/E30</f>
        <v>-0.17600635738360773</v>
      </c>
      <c r="G30" s="97">
        <v>454</v>
      </c>
      <c r="H30" s="99">
        <v>9</v>
      </c>
      <c r="I30" s="99">
        <f t="shared" si="1"/>
        <v>50.444444444444443</v>
      </c>
      <c r="J30" s="99">
        <v>3</v>
      </c>
      <c r="K30" s="99">
        <v>9</v>
      </c>
      <c r="L30" s="97">
        <v>106977.7</v>
      </c>
      <c r="M30" s="97">
        <v>17072</v>
      </c>
      <c r="N30" s="107">
        <v>44883</v>
      </c>
      <c r="O30" s="101" t="s">
        <v>84</v>
      </c>
      <c r="P30" s="108"/>
      <c r="Q30" s="109"/>
      <c r="R30" s="103"/>
      <c r="S30" s="105"/>
      <c r="T30" s="105"/>
      <c r="U30" s="103"/>
      <c r="V30" s="105"/>
      <c r="W30" s="103"/>
      <c r="X30" s="109"/>
    </row>
    <row r="31" spans="1:25" s="106" customFormat="1" ht="25.35" customHeight="1">
      <c r="A31" s="95">
        <v>17</v>
      </c>
      <c r="B31" s="95" t="s">
        <v>34</v>
      </c>
      <c r="C31" s="96" t="s">
        <v>919</v>
      </c>
      <c r="D31" s="97">
        <v>2062</v>
      </c>
      <c r="E31" s="97" t="s">
        <v>36</v>
      </c>
      <c r="F31" s="97" t="s">
        <v>36</v>
      </c>
      <c r="G31" s="97">
        <v>385</v>
      </c>
      <c r="H31" s="99">
        <v>38</v>
      </c>
      <c r="I31" s="99">
        <f t="shared" si="1"/>
        <v>10.131578947368421</v>
      </c>
      <c r="J31" s="99">
        <v>15</v>
      </c>
      <c r="K31" s="99">
        <v>1</v>
      </c>
      <c r="L31" s="97">
        <v>2062</v>
      </c>
      <c r="M31" s="97">
        <v>385</v>
      </c>
      <c r="N31" s="107" t="s">
        <v>913</v>
      </c>
      <c r="O31" s="101" t="s">
        <v>357</v>
      </c>
      <c r="P31" s="108"/>
      <c r="Q31" s="109"/>
      <c r="R31" s="103"/>
      <c r="S31" s="105"/>
      <c r="T31" s="105"/>
      <c r="U31" s="103"/>
      <c r="V31" s="105"/>
      <c r="W31" s="103"/>
      <c r="X31" s="109"/>
    </row>
    <row r="32" spans="1:25" s="106" customFormat="1" ht="25.35" customHeight="1">
      <c r="A32" s="95">
        <v>18</v>
      </c>
      <c r="B32" s="95">
        <v>11</v>
      </c>
      <c r="C32" s="96" t="s">
        <v>878</v>
      </c>
      <c r="D32" s="97">
        <v>1826.1200000000001</v>
      </c>
      <c r="E32" s="97">
        <v>2325.9</v>
      </c>
      <c r="F32" s="98">
        <f>(D32-E32)/E32</f>
        <v>-0.21487596199320691</v>
      </c>
      <c r="G32" s="97">
        <v>394</v>
      </c>
      <c r="H32" s="97">
        <v>12</v>
      </c>
      <c r="I32" s="99">
        <f t="shared" si="1"/>
        <v>32.833333333333336</v>
      </c>
      <c r="J32" s="97">
        <v>2</v>
      </c>
      <c r="K32" s="99">
        <v>5</v>
      </c>
      <c r="L32" s="97">
        <v>13996.23</v>
      </c>
      <c r="M32" s="97">
        <v>2465</v>
      </c>
      <c r="N32" s="107">
        <v>44911</v>
      </c>
      <c r="O32" s="101" t="s">
        <v>835</v>
      </c>
      <c r="P32" s="108"/>
      <c r="Q32" s="109"/>
      <c r="R32" s="103"/>
      <c r="S32" s="105"/>
      <c r="T32" s="105"/>
      <c r="U32" s="103"/>
      <c r="V32" s="105"/>
      <c r="W32" s="103"/>
      <c r="X32" s="109"/>
    </row>
    <row r="33" spans="1:27" s="106" customFormat="1" ht="25.35" customHeight="1">
      <c r="A33" s="95">
        <v>19</v>
      </c>
      <c r="B33" s="95">
        <v>17</v>
      </c>
      <c r="C33" s="96" t="s">
        <v>837</v>
      </c>
      <c r="D33" s="97">
        <v>973.91</v>
      </c>
      <c r="E33" s="97">
        <v>933.75</v>
      </c>
      <c r="F33" s="98">
        <f>(D33-E33)/E33</f>
        <v>4.3009370816599696E-2</v>
      </c>
      <c r="G33" s="97">
        <v>210</v>
      </c>
      <c r="H33" s="99">
        <v>3</v>
      </c>
      <c r="I33" s="99">
        <f t="shared" si="1"/>
        <v>70</v>
      </c>
      <c r="J33" s="99">
        <v>1</v>
      </c>
      <c r="K33" s="99">
        <v>8</v>
      </c>
      <c r="L33" s="97">
        <v>134374.64000000001</v>
      </c>
      <c r="M33" s="97">
        <v>26041</v>
      </c>
      <c r="N33" s="107">
        <v>44890</v>
      </c>
      <c r="O33" s="101" t="s">
        <v>84</v>
      </c>
      <c r="P33" s="108"/>
      <c r="Q33" s="109"/>
      <c r="R33" s="103"/>
      <c r="S33" s="105"/>
      <c r="T33" s="105"/>
      <c r="U33" s="103"/>
      <c r="V33" s="105"/>
      <c r="W33" s="103"/>
      <c r="X33" s="109"/>
    </row>
    <row r="34" spans="1:27" s="106" customFormat="1" ht="25.35" customHeight="1">
      <c r="A34" s="95">
        <v>20</v>
      </c>
      <c r="B34" s="95">
        <v>8</v>
      </c>
      <c r="C34" s="96" t="s">
        <v>900</v>
      </c>
      <c r="D34" s="97">
        <v>900</v>
      </c>
      <c r="E34" s="97">
        <v>6147.33</v>
      </c>
      <c r="F34" s="98">
        <f>(D34-E34)/E34</f>
        <v>-0.85359497537955498</v>
      </c>
      <c r="G34" s="97">
        <v>180</v>
      </c>
      <c r="H34" s="99">
        <v>9</v>
      </c>
      <c r="I34" s="99">
        <f t="shared" si="1"/>
        <v>20</v>
      </c>
      <c r="J34" s="99">
        <v>5</v>
      </c>
      <c r="K34" s="99">
        <v>2</v>
      </c>
      <c r="L34" s="97">
        <v>7047.33</v>
      </c>
      <c r="M34" s="97">
        <v>1244</v>
      </c>
      <c r="N34" s="107">
        <v>44932</v>
      </c>
      <c r="O34" s="101" t="s">
        <v>139</v>
      </c>
      <c r="P34" s="108"/>
      <c r="Q34" s="109"/>
      <c r="R34" s="103"/>
      <c r="S34" s="105"/>
      <c r="T34" s="105"/>
      <c r="U34" s="103"/>
      <c r="V34" s="105"/>
      <c r="W34" s="103"/>
      <c r="X34" s="109"/>
    </row>
    <row r="35" spans="1:27" s="106" customFormat="1" ht="25.35" customHeight="1">
      <c r="A35" s="95"/>
      <c r="B35" s="76"/>
      <c r="C35" s="52" t="s">
        <v>66</v>
      </c>
      <c r="D35" s="124">
        <f>SUM(D23:D34)</f>
        <v>702031.92000000016</v>
      </c>
      <c r="E35" s="124">
        <v>773082.19000000018</v>
      </c>
      <c r="F35" s="125">
        <f>(D35-E35)/E35</f>
        <v>-9.1905195746392762E-2</v>
      </c>
      <c r="G35" s="126">
        <f>SUM(G23:G34)</f>
        <v>110141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7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5.35" customHeight="1">
      <c r="A37" s="95">
        <v>21</v>
      </c>
      <c r="B37" s="95">
        <v>18</v>
      </c>
      <c r="C37" s="96" t="s">
        <v>907</v>
      </c>
      <c r="D37" s="99">
        <v>659.4</v>
      </c>
      <c r="E37" s="97">
        <v>825.3</v>
      </c>
      <c r="F37" s="98">
        <v>-0.2010178117048346</v>
      </c>
      <c r="G37" s="97">
        <v>114</v>
      </c>
      <c r="H37" s="99">
        <v>3</v>
      </c>
      <c r="I37" s="99">
        <f t="shared" ref="I37" si="2">G37/H37</f>
        <v>38</v>
      </c>
      <c r="J37" s="99">
        <v>3</v>
      </c>
      <c r="K37" s="99">
        <v>2</v>
      </c>
      <c r="L37" s="97">
        <v>1889.7</v>
      </c>
      <c r="M37" s="97">
        <v>333</v>
      </c>
      <c r="N37" s="107">
        <v>44932</v>
      </c>
      <c r="O37" s="101" t="s">
        <v>570</v>
      </c>
      <c r="P37" s="102"/>
      <c r="Q37" s="102"/>
      <c r="R37" s="103"/>
      <c r="S37" s="103"/>
      <c r="T37" s="103"/>
      <c r="U37" s="104"/>
      <c r="V37" s="105"/>
      <c r="W37" s="105"/>
      <c r="X37" s="105"/>
      <c r="Y37" s="103"/>
    </row>
    <row r="38" spans="1:27" s="106" customFormat="1" ht="25.35" customHeight="1">
      <c r="A38" s="95">
        <v>22</v>
      </c>
      <c r="B38" s="95">
        <v>15</v>
      </c>
      <c r="C38" s="96" t="s">
        <v>842</v>
      </c>
      <c r="D38" s="97">
        <v>451</v>
      </c>
      <c r="E38" s="97">
        <v>1510</v>
      </c>
      <c r="F38" s="98">
        <f>(D38-E38)/E38</f>
        <v>-0.70132450331125828</v>
      </c>
      <c r="G38" s="97">
        <v>81</v>
      </c>
      <c r="H38" s="99" t="s">
        <v>36</v>
      </c>
      <c r="I38" s="99" t="s">
        <v>36</v>
      </c>
      <c r="J38" s="99">
        <v>2</v>
      </c>
      <c r="K38" s="99">
        <v>8</v>
      </c>
      <c r="L38" s="97">
        <v>10033</v>
      </c>
      <c r="M38" s="97">
        <v>1913</v>
      </c>
      <c r="N38" s="107">
        <v>44890</v>
      </c>
      <c r="O38" s="101" t="s">
        <v>47</v>
      </c>
      <c r="P38" s="102"/>
      <c r="Q38" s="93"/>
      <c r="R38" s="94"/>
      <c r="S38" s="93"/>
      <c r="T38" s="93"/>
      <c r="U38" s="104"/>
      <c r="V38" s="105"/>
      <c r="W38" s="105"/>
      <c r="X38" s="104"/>
      <c r="Y38" s="103"/>
    </row>
    <row r="39" spans="1:27" s="106" customFormat="1" ht="25.35" customHeight="1">
      <c r="A39" s="95">
        <v>23</v>
      </c>
      <c r="B39" s="95">
        <v>19</v>
      </c>
      <c r="C39" s="96" t="s">
        <v>866</v>
      </c>
      <c r="D39" s="99">
        <v>318.7</v>
      </c>
      <c r="E39" s="97">
        <v>544</v>
      </c>
      <c r="F39" s="98">
        <v>-0.41415441176470591</v>
      </c>
      <c r="G39" s="97">
        <v>50</v>
      </c>
      <c r="H39" s="99">
        <v>3</v>
      </c>
      <c r="I39" s="99">
        <f>G39/H39</f>
        <v>16.666666666666668</v>
      </c>
      <c r="J39" s="99">
        <v>2</v>
      </c>
      <c r="K39" s="99">
        <v>8</v>
      </c>
      <c r="L39" s="97">
        <v>8449.7000000000007</v>
      </c>
      <c r="M39" s="97">
        <v>1517</v>
      </c>
      <c r="N39" s="107">
        <v>44896</v>
      </c>
      <c r="O39" s="101" t="s">
        <v>570</v>
      </c>
      <c r="P39" s="111"/>
      <c r="Q39" s="103"/>
      <c r="R39" s="102"/>
      <c r="S39" s="102"/>
      <c r="T39" s="103"/>
      <c r="U39" s="103"/>
      <c r="V39" s="103"/>
      <c r="W39" s="104"/>
      <c r="X39" s="104"/>
      <c r="Y39" s="105"/>
      <c r="Z39" s="105"/>
      <c r="AA39" s="103"/>
    </row>
    <row r="40" spans="1:27" s="106" customFormat="1" ht="25.35" customHeight="1">
      <c r="A40" s="95">
        <v>24</v>
      </c>
      <c r="B40" s="141" t="s">
        <v>36</v>
      </c>
      <c r="C40" s="96" t="s">
        <v>834</v>
      </c>
      <c r="D40" s="97">
        <v>298.35000000000002</v>
      </c>
      <c r="E40" s="97" t="s">
        <v>36</v>
      </c>
      <c r="F40" s="97" t="s">
        <v>36</v>
      </c>
      <c r="G40" s="97">
        <v>49</v>
      </c>
      <c r="H40" s="99">
        <v>2</v>
      </c>
      <c r="I40" s="99">
        <f>G40/H40</f>
        <v>24.5</v>
      </c>
      <c r="J40" s="99">
        <v>1</v>
      </c>
      <c r="K40" s="99" t="s">
        <v>36</v>
      </c>
      <c r="L40" s="97">
        <v>21065.41</v>
      </c>
      <c r="M40" s="97">
        <v>3967</v>
      </c>
      <c r="N40" s="107">
        <v>44883</v>
      </c>
      <c r="O40" s="101" t="s">
        <v>835</v>
      </c>
      <c r="P40" s="102"/>
      <c r="Q40" s="93"/>
      <c r="R40" s="94"/>
      <c r="S40" s="93"/>
      <c r="T40" s="93"/>
      <c r="U40" s="104"/>
      <c r="V40" s="105"/>
      <c r="W40" s="105"/>
      <c r="X40" s="104"/>
      <c r="Y40" s="103"/>
    </row>
    <row r="41" spans="1:27" s="106" customFormat="1" ht="25.35" customHeight="1">
      <c r="A41" s="95">
        <v>25</v>
      </c>
      <c r="B41" s="95">
        <v>20</v>
      </c>
      <c r="C41" s="96" t="s">
        <v>854</v>
      </c>
      <c r="D41" s="97">
        <v>213.05</v>
      </c>
      <c r="E41" s="99">
        <v>525.29999999999995</v>
      </c>
      <c r="F41" s="98">
        <f>(D41-E41)/E41</f>
        <v>-0.59442223491338275</v>
      </c>
      <c r="G41" s="97">
        <v>37</v>
      </c>
      <c r="H41" s="99">
        <v>1</v>
      </c>
      <c r="I41" s="99">
        <f>G41/H41</f>
        <v>37</v>
      </c>
      <c r="J41" s="99">
        <v>1</v>
      </c>
      <c r="K41" s="99" t="s">
        <v>36</v>
      </c>
      <c r="L41" s="97">
        <v>7112.4800000000005</v>
      </c>
      <c r="M41" s="97">
        <v>1401</v>
      </c>
      <c r="N41" s="107">
        <v>44897</v>
      </c>
      <c r="O41" s="101" t="s">
        <v>139</v>
      </c>
      <c r="P41" s="102"/>
      <c r="Q41" s="93"/>
      <c r="R41" s="94"/>
      <c r="S41" s="93"/>
      <c r="T41" s="93"/>
      <c r="U41" s="104"/>
      <c r="V41" s="105"/>
      <c r="W41" s="105"/>
      <c r="X41" s="104"/>
      <c r="Y41" s="103"/>
    </row>
    <row r="42" spans="1:27" s="106" customFormat="1" ht="25.35" customHeight="1">
      <c r="A42" s="95">
        <v>26</v>
      </c>
      <c r="B42" s="95">
        <v>22</v>
      </c>
      <c r="C42" s="96" t="s">
        <v>901</v>
      </c>
      <c r="D42" s="97">
        <v>168</v>
      </c>
      <c r="E42" s="97">
        <v>272</v>
      </c>
      <c r="F42" s="98">
        <f>(D42-E42)/E42</f>
        <v>-0.38235294117647056</v>
      </c>
      <c r="G42" s="97">
        <v>23</v>
      </c>
      <c r="H42" s="99" t="s">
        <v>36</v>
      </c>
      <c r="I42" s="99" t="s">
        <v>36</v>
      </c>
      <c r="J42" s="99">
        <v>1</v>
      </c>
      <c r="K42" s="99" t="s">
        <v>36</v>
      </c>
      <c r="L42" s="97" t="s">
        <v>917</v>
      </c>
      <c r="M42" s="97">
        <v>3527</v>
      </c>
      <c r="N42" s="107">
        <v>44603</v>
      </c>
      <c r="O42" s="101" t="s">
        <v>47</v>
      </c>
      <c r="P42" s="102"/>
      <c r="Q42" s="93"/>
      <c r="R42" s="94"/>
      <c r="S42" s="93"/>
      <c r="T42" s="93"/>
      <c r="U42" s="104"/>
      <c r="V42" s="105"/>
      <c r="W42" s="105"/>
      <c r="X42" s="104"/>
      <c r="Y42" s="103"/>
    </row>
    <row r="43" spans="1:27" s="106" customFormat="1" ht="25.35" customHeight="1">
      <c r="A43" s="95">
        <v>27</v>
      </c>
      <c r="B43" s="95">
        <v>24</v>
      </c>
      <c r="C43" s="96" t="s">
        <v>861</v>
      </c>
      <c r="D43" s="97">
        <v>165</v>
      </c>
      <c r="E43" s="97">
        <v>172</v>
      </c>
      <c r="F43" s="98">
        <f>(D43-E43)/E43</f>
        <v>-4.0697674418604654E-2</v>
      </c>
      <c r="G43" s="99">
        <v>23</v>
      </c>
      <c r="H43" s="99" t="s">
        <v>36</v>
      </c>
      <c r="I43" s="99" t="s">
        <v>36</v>
      </c>
      <c r="J43" s="99">
        <v>1</v>
      </c>
      <c r="K43" s="99">
        <v>6</v>
      </c>
      <c r="L43" s="97">
        <v>20471</v>
      </c>
      <c r="M43" s="99">
        <v>3065</v>
      </c>
      <c r="N43" s="107">
        <v>44904</v>
      </c>
      <c r="O43" s="101" t="s">
        <v>47</v>
      </c>
      <c r="P43" s="102"/>
      <c r="Q43" s="93"/>
      <c r="R43" s="94"/>
      <c r="S43" s="93"/>
      <c r="T43" s="93"/>
      <c r="U43" s="104"/>
      <c r="V43" s="105"/>
      <c r="W43" s="105"/>
      <c r="X43" s="104"/>
      <c r="Y43" s="103"/>
    </row>
    <row r="44" spans="1:27" s="106" customFormat="1" ht="24.75" customHeight="1">
      <c r="A44" s="95">
        <v>28</v>
      </c>
      <c r="B44" s="123">
        <v>28</v>
      </c>
      <c r="C44" s="96" t="s">
        <v>885</v>
      </c>
      <c r="D44" s="97">
        <v>21</v>
      </c>
      <c r="E44" s="97">
        <v>67.7</v>
      </c>
      <c r="F44" s="98">
        <v>-0.68980797636632207</v>
      </c>
      <c r="G44" s="97">
        <v>6</v>
      </c>
      <c r="H44" s="99">
        <v>1</v>
      </c>
      <c r="I44" s="99">
        <v>6</v>
      </c>
      <c r="J44" s="99">
        <v>1</v>
      </c>
      <c r="K44" s="99">
        <v>4</v>
      </c>
      <c r="L44" s="97">
        <v>1017.5</v>
      </c>
      <c r="M44" s="97">
        <v>203</v>
      </c>
      <c r="N44" s="107">
        <v>44918</v>
      </c>
      <c r="O44" s="101" t="s">
        <v>82</v>
      </c>
      <c r="P44" s="108"/>
      <c r="Q44" s="109"/>
      <c r="R44" s="103"/>
      <c r="S44" s="105"/>
      <c r="T44" s="105"/>
      <c r="U44" s="103"/>
      <c r="V44" s="105"/>
      <c r="W44" s="103"/>
      <c r="X44" s="109"/>
    </row>
    <row r="45" spans="1:27" ht="25.35" customHeight="1">
      <c r="A45" s="41"/>
      <c r="B45" s="41"/>
      <c r="C45" s="52" t="s">
        <v>75</v>
      </c>
      <c r="D45" s="124">
        <f>SUM(D35:D44)</f>
        <v>704326.42000000016</v>
      </c>
      <c r="E45" s="124">
        <v>774564.64000000013</v>
      </c>
      <c r="F45" s="20">
        <f t="shared" ref="F45" si="3">(D45-E45)/E45</f>
        <v>-9.0680901725645469E-2</v>
      </c>
      <c r="G45" s="62">
        <f>SUM(G35:G44)</f>
        <v>110524</v>
      </c>
      <c r="H45" s="62"/>
      <c r="I45" s="43"/>
      <c r="J45" s="119"/>
      <c r="K45" s="119"/>
      <c r="L45" s="45"/>
      <c r="M45" s="49"/>
      <c r="N45" s="46"/>
      <c r="O45" s="53"/>
      <c r="P45" s="61"/>
      <c r="U45" s="60"/>
    </row>
    <row r="46" spans="1:27" ht="23.1" customHeight="1"/>
    <row r="47" spans="1:27" ht="17.100000000000001" customHeight="1"/>
    <row r="62" ht="12" customHeight="1"/>
    <row r="65" spans="16:21">
      <c r="S65" s="61"/>
    </row>
    <row r="66" spans="16:21">
      <c r="P66" s="61"/>
    </row>
    <row r="67" spans="16:21">
      <c r="U67" s="61"/>
    </row>
  </sheetData>
  <sortState xmlns:xlrd2="http://schemas.microsoft.com/office/spreadsheetml/2017/richdata2" ref="B13:O44">
    <sortCondition descending="1" ref="D13:D44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490E5-2994-4BA0-8135-889D841B75A1}">
  <sheetPr>
    <tabColor theme="0"/>
  </sheetPr>
  <dimension ref="A1:AA67"/>
  <sheetViews>
    <sheetView topLeftCell="A19" zoomScale="60" zoomScaleNormal="60" workbookViewId="0">
      <selection activeCell="F53" sqref="F53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896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899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4" ht="21.6">
      <c r="A6" s="207"/>
      <c r="B6" s="207"/>
      <c r="C6" s="212"/>
      <c r="D6" s="32" t="s">
        <v>897</v>
      </c>
      <c r="E6" s="32" t="s">
        <v>891</v>
      </c>
      <c r="F6" s="212"/>
      <c r="G6" s="212" t="s">
        <v>897</v>
      </c>
      <c r="H6" s="212"/>
      <c r="I6" s="212"/>
      <c r="J6" s="215"/>
      <c r="K6" s="215"/>
      <c r="L6" s="212"/>
      <c r="M6" s="212"/>
      <c r="N6" s="212"/>
      <c r="O6" s="212"/>
    </row>
    <row r="7" spans="1:24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4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4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4" ht="21.6">
      <c r="A10" s="207"/>
      <c r="B10" s="207"/>
      <c r="C10" s="212"/>
      <c r="D10" s="32" t="s">
        <v>898</v>
      </c>
      <c r="E10" s="32" t="s">
        <v>892</v>
      </c>
      <c r="F10" s="212"/>
      <c r="G10" s="32" t="s">
        <v>898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4" ht="15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</v>
      </c>
      <c r="C13" s="96" t="s">
        <v>871</v>
      </c>
      <c r="D13" s="97">
        <v>346845.24</v>
      </c>
      <c r="E13" s="97">
        <v>453742.49</v>
      </c>
      <c r="F13" s="98">
        <f>(D13-E13)/E13</f>
        <v>-0.23559012513904087</v>
      </c>
      <c r="G13" s="97">
        <v>44662</v>
      </c>
      <c r="H13" s="99">
        <v>473</v>
      </c>
      <c r="I13" s="99">
        <f t="shared" ref="I13:I22" si="0">G13/H13</f>
        <v>94.422832980972515</v>
      </c>
      <c r="J13" s="99">
        <v>29</v>
      </c>
      <c r="K13" s="99">
        <v>4</v>
      </c>
      <c r="L13" s="97">
        <v>1846512.13</v>
      </c>
      <c r="M13" s="97">
        <v>248591</v>
      </c>
      <c r="N13" s="107">
        <v>44911</v>
      </c>
      <c r="O13" s="101" t="s">
        <v>84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4" customFormat="1" ht="25.35" customHeight="1">
      <c r="A14" s="63">
        <v>2</v>
      </c>
      <c r="B14" s="95">
        <v>2</v>
      </c>
      <c r="C14" s="96" t="s">
        <v>888</v>
      </c>
      <c r="D14" s="97">
        <v>180173.13</v>
      </c>
      <c r="E14" s="99">
        <v>238891.69</v>
      </c>
      <c r="F14" s="98">
        <f>(D14-E14)/E14</f>
        <v>-0.24579574115784436</v>
      </c>
      <c r="G14" s="97">
        <v>26626</v>
      </c>
      <c r="H14" s="97">
        <v>399</v>
      </c>
      <c r="I14" s="99">
        <f t="shared" si="0"/>
        <v>66.731829573934832</v>
      </c>
      <c r="J14" s="97">
        <v>13</v>
      </c>
      <c r="K14" s="99">
        <v>2</v>
      </c>
      <c r="L14" s="97">
        <v>465581.04</v>
      </c>
      <c r="M14" s="97">
        <v>69688</v>
      </c>
      <c r="N14" s="107" t="s">
        <v>894</v>
      </c>
      <c r="O14" s="101" t="s">
        <v>402</v>
      </c>
      <c r="P14" s="136"/>
      <c r="Q14" s="137"/>
      <c r="R14" s="129"/>
      <c r="S14" s="132"/>
      <c r="T14" s="132"/>
      <c r="U14" s="129"/>
      <c r="V14" s="132"/>
      <c r="W14" s="129"/>
      <c r="X14" s="137"/>
    </row>
    <row r="15" spans="1:24" customFormat="1" ht="25.35" customHeight="1">
      <c r="A15" s="95">
        <v>3</v>
      </c>
      <c r="B15" s="95">
        <v>3</v>
      </c>
      <c r="C15" s="96" t="s">
        <v>870</v>
      </c>
      <c r="D15" s="97">
        <v>119759.27</v>
      </c>
      <c r="E15" s="97">
        <v>188363.2</v>
      </c>
      <c r="F15" s="98">
        <f>(D15-E15)/E15</f>
        <v>-0.36421089682061042</v>
      </c>
      <c r="G15" s="97">
        <v>21730</v>
      </c>
      <c r="H15" s="99">
        <v>337</v>
      </c>
      <c r="I15" s="99">
        <f t="shared" si="0"/>
        <v>64.480712166172111</v>
      </c>
      <c r="J15" s="99">
        <v>27</v>
      </c>
      <c r="K15" s="99">
        <v>3</v>
      </c>
      <c r="L15" s="97">
        <v>558354.94999999995</v>
      </c>
      <c r="M15" s="97">
        <v>106021</v>
      </c>
      <c r="N15" s="107" t="s">
        <v>887</v>
      </c>
      <c r="O15" s="101" t="s">
        <v>853</v>
      </c>
      <c r="P15" s="136"/>
      <c r="Q15" s="137"/>
      <c r="R15" s="129"/>
      <c r="S15" s="132"/>
      <c r="T15" s="132"/>
      <c r="U15" s="129"/>
      <c r="V15" s="132"/>
      <c r="W15" s="129"/>
      <c r="X15" s="137"/>
    </row>
    <row r="16" spans="1:24" customFormat="1" ht="25.35" customHeight="1">
      <c r="A16" s="63">
        <v>4</v>
      </c>
      <c r="B16" s="95" t="s">
        <v>34</v>
      </c>
      <c r="C16" s="96" t="s">
        <v>895</v>
      </c>
      <c r="D16" s="97">
        <v>31511.91</v>
      </c>
      <c r="E16" s="99" t="s">
        <v>36</v>
      </c>
      <c r="F16" s="99" t="s">
        <v>36</v>
      </c>
      <c r="G16" s="97">
        <v>4753</v>
      </c>
      <c r="H16" s="99">
        <v>120</v>
      </c>
      <c r="I16" s="99">
        <f t="shared" si="0"/>
        <v>39.608333333333334</v>
      </c>
      <c r="J16" s="99">
        <v>16</v>
      </c>
      <c r="K16" s="99">
        <v>1</v>
      </c>
      <c r="L16" s="97">
        <v>36645.35</v>
      </c>
      <c r="M16" s="97">
        <v>5540</v>
      </c>
      <c r="N16" s="107">
        <v>44932</v>
      </c>
      <c r="O16" s="101" t="s">
        <v>142</v>
      </c>
      <c r="P16" s="136"/>
      <c r="Q16" s="137"/>
      <c r="R16" s="129"/>
      <c r="S16" s="132"/>
      <c r="T16" s="132"/>
      <c r="U16" s="129"/>
      <c r="V16" s="132"/>
      <c r="W16" s="129"/>
      <c r="X16" s="137"/>
    </row>
    <row r="17" spans="1:27" customFormat="1" ht="25.35" customHeight="1">
      <c r="A17" s="95">
        <v>5</v>
      </c>
      <c r="B17" s="95">
        <v>4</v>
      </c>
      <c r="C17" s="96" t="s">
        <v>886</v>
      </c>
      <c r="D17" s="99">
        <v>30880.17</v>
      </c>
      <c r="E17" s="99">
        <v>51322.59</v>
      </c>
      <c r="F17" s="98">
        <f>(D17-E17)/E17</f>
        <v>-0.39831232211780426</v>
      </c>
      <c r="G17" s="97">
        <v>6167</v>
      </c>
      <c r="H17" s="99">
        <v>186</v>
      </c>
      <c r="I17" s="99">
        <f t="shared" si="0"/>
        <v>33.155913978494624</v>
      </c>
      <c r="J17" s="99">
        <v>20</v>
      </c>
      <c r="K17" s="99">
        <v>2</v>
      </c>
      <c r="L17" s="97">
        <v>93976.77</v>
      </c>
      <c r="M17" s="97">
        <v>19207</v>
      </c>
      <c r="N17" s="107" t="s">
        <v>894</v>
      </c>
      <c r="O17" s="101" t="s">
        <v>893</v>
      </c>
      <c r="P17" s="136"/>
      <c r="Q17" s="137"/>
      <c r="R17" s="129"/>
      <c r="S17" s="132"/>
      <c r="T17" s="132"/>
      <c r="U17" s="129"/>
      <c r="V17" s="132"/>
      <c r="W17" s="129"/>
      <c r="X17" s="137"/>
    </row>
    <row r="18" spans="1:27" s="106" customFormat="1" ht="25.35" customHeight="1">
      <c r="A18" s="63">
        <v>6</v>
      </c>
      <c r="B18" s="95">
        <v>5</v>
      </c>
      <c r="C18" s="96" t="s">
        <v>879</v>
      </c>
      <c r="D18" s="97">
        <v>21371.33</v>
      </c>
      <c r="E18" s="97">
        <v>44885.46</v>
      </c>
      <c r="F18" s="98">
        <f>(D18-E18)/E18</f>
        <v>-0.5238696450921968</v>
      </c>
      <c r="G18" s="97">
        <v>3275</v>
      </c>
      <c r="H18" s="99">
        <v>73</v>
      </c>
      <c r="I18" s="99">
        <f t="shared" si="0"/>
        <v>44.863013698630134</v>
      </c>
      <c r="J18" s="99">
        <v>14</v>
      </c>
      <c r="K18" s="99">
        <v>3</v>
      </c>
      <c r="L18" s="97">
        <v>143380.88</v>
      </c>
      <c r="M18" s="97">
        <v>22284</v>
      </c>
      <c r="N18" s="107">
        <v>44916</v>
      </c>
      <c r="O18" s="101" t="s">
        <v>142</v>
      </c>
      <c r="P18" s="108"/>
      <c r="Q18" s="109"/>
      <c r="R18" s="103"/>
      <c r="S18" s="105"/>
      <c r="T18" s="105"/>
      <c r="U18" s="103"/>
      <c r="V18" s="105"/>
      <c r="W18" s="103"/>
      <c r="X18" s="109"/>
    </row>
    <row r="19" spans="1:27" s="106" customFormat="1" ht="25.35" customHeight="1">
      <c r="A19" s="95">
        <v>7</v>
      </c>
      <c r="B19" s="63" t="s">
        <v>34</v>
      </c>
      <c r="C19" s="68" t="s">
        <v>903</v>
      </c>
      <c r="D19" s="67">
        <v>16255.19</v>
      </c>
      <c r="E19" s="67" t="s">
        <v>36</v>
      </c>
      <c r="F19" s="98" t="s">
        <v>36</v>
      </c>
      <c r="G19" s="67">
        <v>2642</v>
      </c>
      <c r="H19" s="66">
        <v>96</v>
      </c>
      <c r="I19" s="66">
        <f t="shared" si="0"/>
        <v>27.520833333333332</v>
      </c>
      <c r="J19" s="66">
        <v>17</v>
      </c>
      <c r="K19" s="66">
        <v>1</v>
      </c>
      <c r="L19" s="67">
        <v>16255.19</v>
      </c>
      <c r="M19" s="67">
        <v>2642</v>
      </c>
      <c r="N19" s="127" t="s">
        <v>904</v>
      </c>
      <c r="O19" s="64" t="s">
        <v>893</v>
      </c>
      <c r="P19" s="108"/>
      <c r="Q19" s="109"/>
      <c r="R19" s="103"/>
      <c r="S19" s="105"/>
      <c r="T19" s="105"/>
      <c r="U19" s="103"/>
      <c r="V19" s="105"/>
      <c r="W19" s="103"/>
      <c r="X19" s="109"/>
    </row>
    <row r="20" spans="1:27" s="106" customFormat="1" ht="25.35" customHeight="1">
      <c r="A20" s="63">
        <v>8</v>
      </c>
      <c r="B20" s="63" t="s">
        <v>34</v>
      </c>
      <c r="C20" s="68" t="s">
        <v>900</v>
      </c>
      <c r="D20" s="67">
        <v>6147.33</v>
      </c>
      <c r="E20" s="67" t="s">
        <v>36</v>
      </c>
      <c r="F20" s="67" t="s">
        <v>36</v>
      </c>
      <c r="G20" s="67">
        <v>1064</v>
      </c>
      <c r="H20" s="66">
        <v>21</v>
      </c>
      <c r="I20" s="66">
        <f t="shared" si="0"/>
        <v>50.666666666666664</v>
      </c>
      <c r="J20" s="66">
        <v>7</v>
      </c>
      <c r="K20" s="66">
        <v>1</v>
      </c>
      <c r="L20" s="67">
        <v>6147.33</v>
      </c>
      <c r="M20" s="67">
        <v>1064</v>
      </c>
      <c r="N20" s="127">
        <v>44932</v>
      </c>
      <c r="O20" s="64" t="s">
        <v>139</v>
      </c>
      <c r="P20" s="108"/>
      <c r="Q20" s="109"/>
      <c r="R20" s="103"/>
      <c r="S20" s="105"/>
      <c r="T20" s="105"/>
      <c r="U20" s="103"/>
      <c r="V20" s="105"/>
      <c r="W20" s="103"/>
      <c r="X20" s="109"/>
    </row>
    <row r="21" spans="1:27" s="106" customFormat="1" ht="25.35" customHeight="1">
      <c r="A21" s="95">
        <v>9</v>
      </c>
      <c r="B21" s="63" t="s">
        <v>58</v>
      </c>
      <c r="C21" s="68" t="s">
        <v>905</v>
      </c>
      <c r="D21" s="67">
        <v>3584.16</v>
      </c>
      <c r="E21" s="67" t="s">
        <v>36</v>
      </c>
      <c r="F21" s="98" t="s">
        <v>36</v>
      </c>
      <c r="G21" s="67">
        <v>479</v>
      </c>
      <c r="H21" s="66">
        <v>9</v>
      </c>
      <c r="I21" s="66">
        <f t="shared" si="0"/>
        <v>53.222222222222221</v>
      </c>
      <c r="J21" s="66">
        <v>9</v>
      </c>
      <c r="K21" s="66">
        <v>0</v>
      </c>
      <c r="L21" s="67">
        <v>3584.16</v>
      </c>
      <c r="M21" s="67">
        <v>479</v>
      </c>
      <c r="N21" s="140" t="s">
        <v>60</v>
      </c>
      <c r="O21" s="101" t="s">
        <v>41</v>
      </c>
      <c r="P21" s="108"/>
      <c r="Q21" s="109"/>
      <c r="R21" s="103"/>
      <c r="S21" s="105"/>
      <c r="T21" s="105"/>
      <c r="U21" s="103"/>
      <c r="V21" s="105"/>
      <c r="W21" s="103"/>
      <c r="X21" s="109"/>
    </row>
    <row r="22" spans="1:27" s="106" customFormat="1" ht="25.35" customHeight="1">
      <c r="A22" s="63">
        <v>10</v>
      </c>
      <c r="B22" s="95">
        <v>10</v>
      </c>
      <c r="C22" s="96" t="s">
        <v>825</v>
      </c>
      <c r="D22" s="97">
        <v>3284.37</v>
      </c>
      <c r="E22" s="97">
        <v>3387.1</v>
      </c>
      <c r="F22" s="98">
        <f>(D22-E22)/E22</f>
        <v>-3.032978063830416E-2</v>
      </c>
      <c r="G22" s="97">
        <v>458</v>
      </c>
      <c r="H22" s="99">
        <v>9</v>
      </c>
      <c r="I22" s="99">
        <f t="shared" si="0"/>
        <v>50.888888888888886</v>
      </c>
      <c r="J22" s="99">
        <v>2</v>
      </c>
      <c r="K22" s="99">
        <v>8</v>
      </c>
      <c r="L22" s="97">
        <v>104271.4</v>
      </c>
      <c r="M22" s="97">
        <v>16618</v>
      </c>
      <c r="N22" s="107">
        <v>44883</v>
      </c>
      <c r="O22" s="101" t="s">
        <v>84</v>
      </c>
      <c r="P22" s="108"/>
      <c r="Q22" s="109"/>
      <c r="R22" s="103"/>
      <c r="S22" s="105"/>
      <c r="T22" s="105"/>
      <c r="U22" s="103"/>
      <c r="V22" s="105"/>
      <c r="W22" s="103"/>
      <c r="X22" s="109"/>
    </row>
    <row r="23" spans="1:27" s="106" customFormat="1" ht="25.35" customHeight="1">
      <c r="A23" s="95"/>
      <c r="B23" s="76"/>
      <c r="C23" s="52" t="s">
        <v>52</v>
      </c>
      <c r="D23" s="124">
        <f>SUM(D13:D22)</f>
        <v>759812.1</v>
      </c>
      <c r="E23" s="124">
        <v>998097.32999999984</v>
      </c>
      <c r="F23" s="125">
        <f>(D23-E23)/E23</f>
        <v>-0.23873947243201213</v>
      </c>
      <c r="G23" s="124">
        <f>SUM(G13:G22)</f>
        <v>111856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7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7" s="106" customFormat="1" ht="25.35" customHeight="1">
      <c r="A25" s="95">
        <v>11</v>
      </c>
      <c r="B25" s="95">
        <v>12</v>
      </c>
      <c r="C25" s="96" t="s">
        <v>878</v>
      </c>
      <c r="D25" s="97">
        <v>2325.9</v>
      </c>
      <c r="E25" s="97">
        <v>2826.01</v>
      </c>
      <c r="F25" s="98">
        <f>(D25-E25)/E25</f>
        <v>-0.17696681894260816</v>
      </c>
      <c r="G25" s="97">
        <v>368</v>
      </c>
      <c r="H25" s="97">
        <v>14</v>
      </c>
      <c r="I25" s="99">
        <f>G25/H25</f>
        <v>26.285714285714285</v>
      </c>
      <c r="J25" s="97">
        <v>3</v>
      </c>
      <c r="K25" s="99">
        <v>4</v>
      </c>
      <c r="L25" s="97">
        <v>12170.109999999999</v>
      </c>
      <c r="M25" s="97">
        <v>2071</v>
      </c>
      <c r="N25" s="107">
        <v>44911</v>
      </c>
      <c r="O25" s="101" t="s">
        <v>835</v>
      </c>
      <c r="P25" s="108"/>
      <c r="Q25" s="109"/>
      <c r="R25" s="103"/>
      <c r="S25" s="105"/>
      <c r="T25" s="105"/>
      <c r="U25" s="103"/>
      <c r="V25" s="105"/>
      <c r="W25" s="103"/>
      <c r="X25" s="109"/>
    </row>
    <row r="26" spans="1:27" s="106" customFormat="1" ht="25.35" customHeight="1">
      <c r="A26" s="63">
        <v>12</v>
      </c>
      <c r="B26" s="95">
        <v>9</v>
      </c>
      <c r="C26" s="96" t="s">
        <v>786</v>
      </c>
      <c r="D26" s="97">
        <v>2262.5</v>
      </c>
      <c r="E26" s="66">
        <v>3447</v>
      </c>
      <c r="F26" s="98">
        <f>(D26-E26)/E26</f>
        <v>-0.34363214389324048</v>
      </c>
      <c r="G26" s="97">
        <v>419</v>
      </c>
      <c r="H26" s="99">
        <v>8</v>
      </c>
      <c r="I26" s="99">
        <f>G26/H26</f>
        <v>52.375</v>
      </c>
      <c r="J26" s="99">
        <v>3</v>
      </c>
      <c r="K26" s="99">
        <v>12</v>
      </c>
      <c r="L26" s="97">
        <v>191567.8</v>
      </c>
      <c r="M26" s="97">
        <v>30540</v>
      </c>
      <c r="N26" s="107">
        <v>44855</v>
      </c>
      <c r="O26" s="101" t="s">
        <v>139</v>
      </c>
      <c r="P26" s="108"/>
      <c r="Q26" s="109"/>
      <c r="R26" s="103"/>
      <c r="S26" s="105"/>
      <c r="T26" s="105"/>
      <c r="U26" s="103"/>
      <c r="V26" s="105"/>
      <c r="W26" s="103"/>
      <c r="X26" s="109"/>
    </row>
    <row r="27" spans="1:27" s="106" customFormat="1" ht="25.35" customHeight="1">
      <c r="A27" s="95">
        <v>13</v>
      </c>
      <c r="B27" s="95">
        <v>8</v>
      </c>
      <c r="C27" s="96" t="s">
        <v>774</v>
      </c>
      <c r="D27" s="97">
        <v>1722.03</v>
      </c>
      <c r="E27" s="97">
        <v>4232.37</v>
      </c>
      <c r="F27" s="98">
        <f>(D27-E27)/E27</f>
        <v>-0.59312867258769919</v>
      </c>
      <c r="G27" s="97">
        <v>271</v>
      </c>
      <c r="H27" s="97">
        <v>19</v>
      </c>
      <c r="I27" s="99">
        <f>G27/H27</f>
        <v>14.263157894736842</v>
      </c>
      <c r="J27" s="97">
        <v>4</v>
      </c>
      <c r="K27" s="99">
        <v>13</v>
      </c>
      <c r="L27" s="97">
        <v>995631.29000000027</v>
      </c>
      <c r="M27" s="97">
        <v>142768</v>
      </c>
      <c r="N27" s="107">
        <v>44848</v>
      </c>
      <c r="O27" s="101" t="s">
        <v>775</v>
      </c>
      <c r="P27" s="108"/>
      <c r="Q27" s="109"/>
      <c r="R27" s="103"/>
      <c r="S27" s="105"/>
      <c r="T27" s="105"/>
      <c r="U27" s="103"/>
      <c r="V27" s="105"/>
      <c r="W27" s="103"/>
      <c r="X27" s="109"/>
    </row>
    <row r="28" spans="1:27" s="106" customFormat="1" ht="25.35" customHeight="1">
      <c r="A28" s="63">
        <v>14</v>
      </c>
      <c r="B28" s="95">
        <v>7</v>
      </c>
      <c r="C28" s="96" t="s">
        <v>862</v>
      </c>
      <c r="D28" s="97">
        <v>1607</v>
      </c>
      <c r="E28" s="97">
        <v>4692</v>
      </c>
      <c r="F28" s="98">
        <f>(D28-E28)/E28</f>
        <v>-0.65750213128729751</v>
      </c>
      <c r="G28" s="99">
        <v>302</v>
      </c>
      <c r="H28" s="99" t="s">
        <v>36</v>
      </c>
      <c r="I28" s="99" t="s">
        <v>36</v>
      </c>
      <c r="J28" s="99">
        <v>5</v>
      </c>
      <c r="K28" s="99">
        <v>4</v>
      </c>
      <c r="L28" s="97">
        <v>45486</v>
      </c>
      <c r="M28" s="99">
        <v>9986</v>
      </c>
      <c r="N28" s="107">
        <v>44911</v>
      </c>
      <c r="O28" s="101" t="s">
        <v>47</v>
      </c>
      <c r="P28" s="108"/>
      <c r="Q28" s="109"/>
      <c r="R28" s="103"/>
      <c r="S28" s="105"/>
      <c r="T28" s="105"/>
      <c r="U28" s="103"/>
      <c r="V28" s="105"/>
      <c r="W28" s="103"/>
      <c r="X28" s="109"/>
    </row>
    <row r="29" spans="1:27" s="106" customFormat="1" ht="25.35" customHeight="1">
      <c r="A29" s="95">
        <v>15</v>
      </c>
      <c r="B29" s="95">
        <v>17</v>
      </c>
      <c r="C29" s="96" t="s">
        <v>842</v>
      </c>
      <c r="D29" s="97">
        <v>1510</v>
      </c>
      <c r="E29" s="97">
        <v>673</v>
      </c>
      <c r="F29" s="98">
        <f>(D29-E29)/E29</f>
        <v>1.2436849925705795</v>
      </c>
      <c r="G29" s="97">
        <v>320</v>
      </c>
      <c r="H29" s="99" t="s">
        <v>36</v>
      </c>
      <c r="I29" s="99" t="s">
        <v>36</v>
      </c>
      <c r="J29" s="99">
        <v>3</v>
      </c>
      <c r="K29" s="99">
        <v>7</v>
      </c>
      <c r="L29" s="97">
        <v>9581</v>
      </c>
      <c r="M29" s="97">
        <v>1832</v>
      </c>
      <c r="N29" s="107">
        <v>44890</v>
      </c>
      <c r="O29" s="101" t="s">
        <v>47</v>
      </c>
      <c r="P29" s="102"/>
      <c r="Q29" s="102"/>
      <c r="R29" s="103"/>
      <c r="S29" s="103"/>
      <c r="T29" s="103"/>
      <c r="U29" s="104"/>
      <c r="V29" s="105"/>
      <c r="W29" s="105"/>
      <c r="X29" s="105"/>
      <c r="Y29" s="103"/>
    </row>
    <row r="30" spans="1:27" s="106" customFormat="1" ht="25.35" customHeight="1">
      <c r="A30" s="63">
        <v>16</v>
      </c>
      <c r="B30" s="63" t="s">
        <v>58</v>
      </c>
      <c r="C30" s="68" t="s">
        <v>906</v>
      </c>
      <c r="D30" s="67">
        <v>1014.31</v>
      </c>
      <c r="E30" s="67" t="s">
        <v>36</v>
      </c>
      <c r="F30" s="98" t="s">
        <v>36</v>
      </c>
      <c r="G30" s="67">
        <v>162</v>
      </c>
      <c r="H30" s="66">
        <v>4</v>
      </c>
      <c r="I30" s="66">
        <f>G30/H30</f>
        <v>40.5</v>
      </c>
      <c r="J30" s="66">
        <v>4</v>
      </c>
      <c r="K30" s="66">
        <v>0</v>
      </c>
      <c r="L30" s="67">
        <v>1014.31</v>
      </c>
      <c r="M30" s="67">
        <v>162</v>
      </c>
      <c r="N30" s="140" t="s">
        <v>60</v>
      </c>
      <c r="O30" s="101" t="s">
        <v>853</v>
      </c>
      <c r="P30" s="102"/>
      <c r="Q30" s="102"/>
      <c r="R30" s="103"/>
      <c r="S30" s="103"/>
      <c r="T30" s="103"/>
      <c r="U30" s="103"/>
      <c r="V30" s="103"/>
      <c r="W30" s="103"/>
      <c r="X30" s="105"/>
    </row>
    <row r="31" spans="1:27" s="106" customFormat="1" ht="25.35" customHeight="1">
      <c r="A31" s="95">
        <v>17</v>
      </c>
      <c r="B31" s="95">
        <v>11</v>
      </c>
      <c r="C31" s="96" t="s">
        <v>837</v>
      </c>
      <c r="D31" s="97">
        <v>933.75</v>
      </c>
      <c r="E31" s="97">
        <v>3265.46</v>
      </c>
      <c r="F31" s="98">
        <f>(D31-E31)/E31</f>
        <v>-0.71405253777415745</v>
      </c>
      <c r="G31" s="97">
        <v>198</v>
      </c>
      <c r="H31" s="99">
        <v>13</v>
      </c>
      <c r="I31" s="99">
        <f>G31/H31</f>
        <v>15.23076923076923</v>
      </c>
      <c r="J31" s="99">
        <v>2</v>
      </c>
      <c r="K31" s="99">
        <v>7</v>
      </c>
      <c r="L31" s="97">
        <v>133400.73000000001</v>
      </c>
      <c r="M31" s="97">
        <v>25831</v>
      </c>
      <c r="N31" s="107">
        <v>44890</v>
      </c>
      <c r="O31" s="101" t="s">
        <v>84</v>
      </c>
      <c r="P31" s="102"/>
      <c r="Q31" s="93"/>
      <c r="R31" s="94"/>
      <c r="S31" s="93"/>
      <c r="T31" s="93"/>
      <c r="U31" s="104"/>
      <c r="V31" s="105"/>
      <c r="W31" s="105"/>
      <c r="X31" s="104"/>
      <c r="Y31" s="103"/>
    </row>
    <row r="32" spans="1:27" s="106" customFormat="1" ht="25.35" customHeight="1">
      <c r="A32" s="63">
        <v>18</v>
      </c>
      <c r="B32" s="95" t="s">
        <v>34</v>
      </c>
      <c r="C32" s="96" t="s">
        <v>907</v>
      </c>
      <c r="D32" s="99">
        <v>825.3</v>
      </c>
      <c r="E32" s="97" t="s">
        <v>36</v>
      </c>
      <c r="F32" s="98" t="s">
        <v>36</v>
      </c>
      <c r="G32" s="97">
        <v>143</v>
      </c>
      <c r="H32" s="99">
        <v>5</v>
      </c>
      <c r="I32" s="99">
        <v>28.6</v>
      </c>
      <c r="J32" s="99">
        <v>2</v>
      </c>
      <c r="K32" s="99">
        <v>1</v>
      </c>
      <c r="L32" s="97">
        <v>825.3</v>
      </c>
      <c r="M32" s="97">
        <v>143</v>
      </c>
      <c r="N32" s="107">
        <v>44932</v>
      </c>
      <c r="O32" s="101" t="s">
        <v>570</v>
      </c>
      <c r="P32" s="111"/>
      <c r="Q32" s="103"/>
      <c r="R32" s="102"/>
      <c r="S32" s="102"/>
      <c r="T32" s="103"/>
      <c r="U32" s="103"/>
      <c r="V32" s="103"/>
      <c r="W32" s="104"/>
      <c r="X32" s="104"/>
      <c r="Y32" s="105"/>
      <c r="Z32" s="105"/>
      <c r="AA32" s="103"/>
    </row>
    <row r="33" spans="1:25" s="106" customFormat="1" ht="25.35" customHeight="1">
      <c r="A33" s="95">
        <v>19</v>
      </c>
      <c r="B33" s="95">
        <v>16</v>
      </c>
      <c r="C33" s="96" t="s">
        <v>866</v>
      </c>
      <c r="D33" s="99">
        <v>544</v>
      </c>
      <c r="E33" s="97">
        <v>836.4</v>
      </c>
      <c r="F33" s="98">
        <f>(D33-E33)/E33</f>
        <v>-0.34959349593495931</v>
      </c>
      <c r="G33" s="97">
        <v>100</v>
      </c>
      <c r="H33" s="99">
        <v>4</v>
      </c>
      <c r="I33" s="99">
        <v>25</v>
      </c>
      <c r="J33" s="99">
        <v>3</v>
      </c>
      <c r="K33" s="99">
        <v>7</v>
      </c>
      <c r="L33" s="97">
        <v>7688.8</v>
      </c>
      <c r="M33" s="97">
        <v>1381</v>
      </c>
      <c r="N33" s="107">
        <v>44896</v>
      </c>
      <c r="O33" s="101" t="s">
        <v>570</v>
      </c>
      <c r="P33" s="102"/>
      <c r="Q33" s="93"/>
      <c r="R33" s="94"/>
      <c r="S33" s="93"/>
      <c r="T33" s="93"/>
      <c r="U33" s="104"/>
      <c r="V33" s="105"/>
      <c r="W33" s="105"/>
      <c r="X33" s="104"/>
      <c r="Y33" s="103"/>
    </row>
    <row r="34" spans="1:25" s="106" customFormat="1" ht="25.35" customHeight="1">
      <c r="A34" s="63">
        <v>20</v>
      </c>
      <c r="B34" s="95">
        <v>23</v>
      </c>
      <c r="C34" s="96" t="s">
        <v>854</v>
      </c>
      <c r="D34" s="97">
        <v>525.29999999999995</v>
      </c>
      <c r="E34" s="66">
        <v>201.7</v>
      </c>
      <c r="F34" s="98">
        <f>(D34-E34)/E34</f>
        <v>1.6043629152206247</v>
      </c>
      <c r="G34" s="97">
        <v>137</v>
      </c>
      <c r="H34" s="99">
        <v>2</v>
      </c>
      <c r="I34" s="99">
        <f>G34/H34</f>
        <v>68.5</v>
      </c>
      <c r="J34" s="99">
        <v>2</v>
      </c>
      <c r="K34" s="99">
        <v>6</v>
      </c>
      <c r="L34" s="97">
        <v>6899.43</v>
      </c>
      <c r="M34" s="97">
        <v>1364</v>
      </c>
      <c r="N34" s="107">
        <v>44897</v>
      </c>
      <c r="O34" s="101" t="s">
        <v>139</v>
      </c>
      <c r="P34" s="102"/>
      <c r="Q34" s="93"/>
      <c r="R34" s="94"/>
      <c r="S34" s="93"/>
      <c r="T34" s="93"/>
      <c r="U34" s="104"/>
      <c r="V34" s="105"/>
      <c r="W34" s="105"/>
      <c r="X34" s="104"/>
      <c r="Y34" s="103"/>
    </row>
    <row r="35" spans="1:25" s="106" customFormat="1" ht="25.35" customHeight="1">
      <c r="A35" s="95"/>
      <c r="B35" s="76"/>
      <c r="C35" s="52" t="s">
        <v>66</v>
      </c>
      <c r="D35" s="124">
        <f>SUM(D23:D34)</f>
        <v>773082.19000000018</v>
      </c>
      <c r="E35" s="124">
        <v>1012287.5899999999</v>
      </c>
      <c r="F35" s="125">
        <f>(D35-E35)/E35</f>
        <v>-0.23630182011813433</v>
      </c>
      <c r="G35" s="126">
        <f>SUM(G23:G34)</f>
        <v>114276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5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5" s="106" customFormat="1" ht="25.35" customHeight="1">
      <c r="A37" s="95">
        <v>21</v>
      </c>
      <c r="B37" s="95">
        <v>19</v>
      </c>
      <c r="C37" s="96" t="s">
        <v>823</v>
      </c>
      <c r="D37" s="97">
        <v>381.1</v>
      </c>
      <c r="E37" s="97">
        <v>539.4</v>
      </c>
      <c r="F37" s="98">
        <f>(D37-E37)/E37</f>
        <v>-0.29347423062662209</v>
      </c>
      <c r="G37" s="97">
        <v>108</v>
      </c>
      <c r="H37" s="97">
        <v>4</v>
      </c>
      <c r="I37" s="99">
        <f>G37/H37</f>
        <v>27</v>
      </c>
      <c r="J37" s="97">
        <v>2</v>
      </c>
      <c r="K37" s="99">
        <v>8</v>
      </c>
      <c r="L37" s="97">
        <v>205202.73</v>
      </c>
      <c r="M37" s="97">
        <v>32130</v>
      </c>
      <c r="N37" s="107">
        <v>44883</v>
      </c>
      <c r="O37" s="101" t="s">
        <v>824</v>
      </c>
      <c r="P37" s="102"/>
      <c r="Q37" s="93"/>
      <c r="R37" s="94"/>
      <c r="S37" s="93"/>
      <c r="T37" s="93"/>
      <c r="U37" s="104"/>
      <c r="V37" s="105"/>
      <c r="W37" s="105"/>
      <c r="X37" s="104"/>
      <c r="Y37" s="103"/>
    </row>
    <row r="38" spans="1:25" s="106" customFormat="1" ht="25.35" customHeight="1">
      <c r="A38" s="63">
        <v>22</v>
      </c>
      <c r="B38" s="95" t="s">
        <v>36</v>
      </c>
      <c r="C38" s="96" t="s">
        <v>901</v>
      </c>
      <c r="D38" s="97">
        <v>272</v>
      </c>
      <c r="E38" s="97" t="s">
        <v>36</v>
      </c>
      <c r="F38" s="98" t="s">
        <v>36</v>
      </c>
      <c r="G38" s="97">
        <v>38</v>
      </c>
      <c r="H38" s="99" t="s">
        <v>36</v>
      </c>
      <c r="I38" s="99" t="s">
        <v>36</v>
      </c>
      <c r="J38" s="99">
        <v>2</v>
      </c>
      <c r="K38" s="99" t="s">
        <v>36</v>
      </c>
      <c r="L38" s="97" t="s">
        <v>902</v>
      </c>
      <c r="M38" s="97">
        <v>3504</v>
      </c>
      <c r="N38" s="107">
        <v>44603</v>
      </c>
      <c r="O38" s="101" t="s">
        <v>47</v>
      </c>
      <c r="P38" s="102"/>
      <c r="Q38" s="93"/>
      <c r="R38" s="94"/>
      <c r="S38" s="93"/>
      <c r="T38" s="93"/>
      <c r="U38" s="104"/>
      <c r="V38" s="105"/>
      <c r="W38" s="105"/>
      <c r="X38" s="104"/>
      <c r="Y38" s="103"/>
    </row>
    <row r="39" spans="1:25" s="106" customFormat="1" ht="25.35" customHeight="1">
      <c r="A39" s="95">
        <v>23</v>
      </c>
      <c r="B39" s="95">
        <v>13</v>
      </c>
      <c r="C39" s="96" t="s">
        <v>880</v>
      </c>
      <c r="D39" s="97">
        <v>205.55</v>
      </c>
      <c r="E39" s="97">
        <v>2260.09</v>
      </c>
      <c r="F39" s="98">
        <f>(D39-E39)/E39</f>
        <v>-0.90905229437765744</v>
      </c>
      <c r="G39" s="97">
        <v>34</v>
      </c>
      <c r="H39" s="99">
        <v>4</v>
      </c>
      <c r="I39" s="99">
        <f>G39/H39</f>
        <v>8.5</v>
      </c>
      <c r="J39" s="99">
        <v>3</v>
      </c>
      <c r="K39" s="99">
        <v>3</v>
      </c>
      <c r="L39" s="97">
        <v>13539.7</v>
      </c>
      <c r="M39" s="97">
        <v>1977</v>
      </c>
      <c r="N39" s="107">
        <v>44918</v>
      </c>
      <c r="O39" s="101" t="s">
        <v>41</v>
      </c>
      <c r="P39" s="102"/>
      <c r="Q39" s="93"/>
      <c r="R39" s="94"/>
      <c r="S39" s="93"/>
      <c r="T39" s="93"/>
      <c r="U39" s="104"/>
      <c r="V39" s="105"/>
      <c r="W39" s="105"/>
      <c r="X39" s="104"/>
      <c r="Y39" s="103"/>
    </row>
    <row r="40" spans="1:25" s="106" customFormat="1" ht="25.35" customHeight="1">
      <c r="A40" s="63">
        <v>24</v>
      </c>
      <c r="B40" s="95">
        <v>14</v>
      </c>
      <c r="C40" s="96" t="s">
        <v>861</v>
      </c>
      <c r="D40" s="97">
        <v>172</v>
      </c>
      <c r="E40" s="97">
        <v>1757</v>
      </c>
      <c r="F40" s="98">
        <f>(D40-E40)/E40</f>
        <v>-0.90210586226522482</v>
      </c>
      <c r="G40" s="99">
        <v>30</v>
      </c>
      <c r="H40" s="99" t="s">
        <v>36</v>
      </c>
      <c r="I40" s="99" t="s">
        <v>36</v>
      </c>
      <c r="J40" s="99">
        <v>2</v>
      </c>
      <c r="K40" s="99">
        <v>5</v>
      </c>
      <c r="L40" s="97">
        <v>20307</v>
      </c>
      <c r="M40" s="99">
        <v>3042</v>
      </c>
      <c r="N40" s="107">
        <v>44904</v>
      </c>
      <c r="O40" s="101" t="s">
        <v>47</v>
      </c>
      <c r="P40" s="102"/>
      <c r="Q40" s="93"/>
      <c r="R40" s="94"/>
      <c r="S40" s="93"/>
      <c r="T40" s="93"/>
      <c r="U40" s="104"/>
      <c r="V40" s="105"/>
      <c r="W40" s="105"/>
      <c r="X40" s="104"/>
      <c r="Y40" s="103"/>
    </row>
    <row r="41" spans="1:25" s="106" customFormat="1" ht="25.35" customHeight="1">
      <c r="A41" s="95">
        <v>25</v>
      </c>
      <c r="B41" s="95">
        <v>28</v>
      </c>
      <c r="C41" s="96" t="s">
        <v>867</v>
      </c>
      <c r="D41" s="99">
        <v>149.5</v>
      </c>
      <c r="E41" s="97">
        <v>72.900000000000006</v>
      </c>
      <c r="F41" s="98" t="s">
        <v>36</v>
      </c>
      <c r="G41" s="97">
        <v>29</v>
      </c>
      <c r="H41" s="99">
        <v>1</v>
      </c>
      <c r="I41" s="99">
        <v>29</v>
      </c>
      <c r="J41" s="99">
        <v>1</v>
      </c>
      <c r="K41" s="122">
        <v>6</v>
      </c>
      <c r="L41" s="97">
        <v>1409.8</v>
      </c>
      <c r="M41" s="97">
        <v>261</v>
      </c>
      <c r="N41" s="107">
        <v>44897</v>
      </c>
      <c r="O41" s="101" t="s">
        <v>570</v>
      </c>
      <c r="P41" s="102"/>
      <c r="Q41" s="93"/>
      <c r="R41" s="94"/>
      <c r="S41" s="93"/>
      <c r="T41" s="93"/>
      <c r="U41" s="104"/>
      <c r="V41" s="105"/>
      <c r="W41" s="105"/>
      <c r="X41" s="104"/>
      <c r="Y41" s="103"/>
    </row>
    <row r="42" spans="1:25" s="106" customFormat="1" ht="25.35" customHeight="1">
      <c r="A42" s="63">
        <v>26</v>
      </c>
      <c r="B42" s="95" t="s">
        <v>36</v>
      </c>
      <c r="C42" s="96" t="s">
        <v>747</v>
      </c>
      <c r="D42" s="99">
        <v>121</v>
      </c>
      <c r="E42" s="97" t="s">
        <v>36</v>
      </c>
      <c r="F42" s="98" t="s">
        <v>36</v>
      </c>
      <c r="G42" s="97">
        <v>31</v>
      </c>
      <c r="H42" s="99">
        <v>1</v>
      </c>
      <c r="I42" s="99">
        <v>31</v>
      </c>
      <c r="J42" s="99">
        <v>1</v>
      </c>
      <c r="K42" s="99" t="s">
        <v>36</v>
      </c>
      <c r="L42" s="97">
        <v>3132.77</v>
      </c>
      <c r="M42" s="97">
        <v>720</v>
      </c>
      <c r="N42" s="107">
        <v>44827</v>
      </c>
      <c r="O42" s="101" t="s">
        <v>82</v>
      </c>
      <c r="P42" s="102"/>
      <c r="Q42" s="93"/>
      <c r="R42" s="94"/>
      <c r="S42" s="93"/>
      <c r="T42" s="93"/>
      <c r="U42" s="104"/>
      <c r="V42" s="105"/>
      <c r="W42" s="105"/>
      <c r="X42" s="104"/>
      <c r="Y42" s="103"/>
    </row>
    <row r="43" spans="1:25" s="106" customFormat="1" ht="25.35" customHeight="1">
      <c r="A43" s="95">
        <v>27</v>
      </c>
      <c r="B43" s="123">
        <v>21</v>
      </c>
      <c r="C43" s="96" t="s">
        <v>868</v>
      </c>
      <c r="D43" s="99">
        <v>103.6</v>
      </c>
      <c r="E43" s="97">
        <v>328.1</v>
      </c>
      <c r="F43" s="98" t="s">
        <v>36</v>
      </c>
      <c r="G43" s="97">
        <v>16</v>
      </c>
      <c r="H43" s="99">
        <v>1</v>
      </c>
      <c r="I43" s="99">
        <v>16</v>
      </c>
      <c r="J43" s="99">
        <v>1</v>
      </c>
      <c r="K43" s="99">
        <v>6</v>
      </c>
      <c r="L43" s="97">
        <v>3741.4</v>
      </c>
      <c r="M43" s="97">
        <v>666</v>
      </c>
      <c r="N43" s="107">
        <v>44897</v>
      </c>
      <c r="O43" s="101" t="s">
        <v>570</v>
      </c>
      <c r="P43" s="102"/>
      <c r="Q43" s="93"/>
      <c r="R43" s="94"/>
      <c r="S43" s="93"/>
      <c r="T43" s="93"/>
      <c r="U43" s="104"/>
      <c r="V43" s="105"/>
      <c r="W43" s="105"/>
      <c r="X43" s="104"/>
      <c r="Y43" s="103"/>
    </row>
    <row r="44" spans="1:25" s="106" customFormat="1" ht="24.75" customHeight="1">
      <c r="A44" s="63">
        <v>28</v>
      </c>
      <c r="B44" s="123">
        <v>18</v>
      </c>
      <c r="C44" s="96" t="s">
        <v>885</v>
      </c>
      <c r="D44" s="97">
        <v>77.7</v>
      </c>
      <c r="E44" s="97">
        <v>547</v>
      </c>
      <c r="F44" s="98">
        <f>(D44-E44)/E44</f>
        <v>-0.85795246800731262</v>
      </c>
      <c r="G44" s="97">
        <v>13</v>
      </c>
      <c r="H44" s="99">
        <v>3</v>
      </c>
      <c r="I44" s="99">
        <f>G44/H44</f>
        <v>4.333333333333333</v>
      </c>
      <c r="J44" s="99">
        <v>3</v>
      </c>
      <c r="K44" s="99">
        <v>3</v>
      </c>
      <c r="L44" s="97">
        <v>996.5</v>
      </c>
      <c r="M44" s="97">
        <v>197</v>
      </c>
      <c r="N44" s="107">
        <v>44918</v>
      </c>
      <c r="O44" s="101" t="s">
        <v>82</v>
      </c>
      <c r="P44" s="108"/>
      <c r="Q44" s="109"/>
      <c r="R44" s="103"/>
      <c r="S44" s="105"/>
      <c r="T44" s="105"/>
      <c r="U44" s="103"/>
      <c r="V44" s="105"/>
      <c r="W44" s="103"/>
      <c r="X44" s="109"/>
    </row>
    <row r="45" spans="1:25" ht="25.35" customHeight="1">
      <c r="A45" s="41"/>
      <c r="B45" s="41"/>
      <c r="C45" s="52" t="s">
        <v>75</v>
      </c>
      <c r="D45" s="124">
        <f>SUM(D35:D44)</f>
        <v>774564.64000000013</v>
      </c>
      <c r="E45" s="124">
        <v>1013651.3899999998</v>
      </c>
      <c r="F45" s="20">
        <f t="shared" ref="F45" si="1">(D45-E45)/E45</f>
        <v>-0.23586683978206718</v>
      </c>
      <c r="G45" s="62">
        <f>SUM(G35:G44)</f>
        <v>114575</v>
      </c>
      <c r="H45" s="62"/>
      <c r="I45" s="43"/>
      <c r="J45" s="119"/>
      <c r="K45" s="119"/>
      <c r="L45" s="45"/>
      <c r="M45" s="49"/>
      <c r="N45" s="46"/>
      <c r="O45" s="53"/>
      <c r="P45" s="61"/>
      <c r="U45" s="60"/>
    </row>
    <row r="46" spans="1:25" ht="23.1" customHeight="1"/>
    <row r="47" spans="1:25" ht="17.100000000000001" customHeight="1"/>
    <row r="62" ht="12" customHeight="1"/>
    <row r="65" spans="16:21">
      <c r="S65" s="61"/>
    </row>
    <row r="66" spans="16:21">
      <c r="P66" s="61"/>
    </row>
    <row r="67" spans="16:21">
      <c r="U67" s="61"/>
    </row>
  </sheetData>
  <sortState xmlns:xlrd2="http://schemas.microsoft.com/office/spreadsheetml/2017/richdata2" ref="B13:O44">
    <sortCondition descending="1" ref="D13:D44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DAD89-D413-491E-95A4-2A88705DDAC5}">
  <sheetPr>
    <tabColor theme="0"/>
  </sheetPr>
  <dimension ref="A1:AA67"/>
  <sheetViews>
    <sheetView zoomScale="60" zoomScaleNormal="60" workbookViewId="0">
      <selection activeCell="O39" sqref="O3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889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890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4" ht="21.6">
      <c r="A6" s="207"/>
      <c r="B6" s="207"/>
      <c r="C6" s="212"/>
      <c r="D6" s="32" t="s">
        <v>891</v>
      </c>
      <c r="E6" s="32" t="s">
        <v>881</v>
      </c>
      <c r="F6" s="212"/>
      <c r="G6" s="212" t="s">
        <v>891</v>
      </c>
      <c r="H6" s="212"/>
      <c r="I6" s="212"/>
      <c r="J6" s="215"/>
      <c r="K6" s="215"/>
      <c r="L6" s="212"/>
      <c r="M6" s="212"/>
      <c r="N6" s="212"/>
      <c r="O6" s="212"/>
    </row>
    <row r="7" spans="1:24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4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4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4" ht="21.6">
      <c r="A10" s="207"/>
      <c r="B10" s="207"/>
      <c r="C10" s="212"/>
      <c r="D10" s="32" t="s">
        <v>892</v>
      </c>
      <c r="E10" s="32" t="s">
        <v>882</v>
      </c>
      <c r="F10" s="212"/>
      <c r="G10" s="32" t="s">
        <v>892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4" ht="15.6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</v>
      </c>
      <c r="C13" s="96" t="s">
        <v>871</v>
      </c>
      <c r="D13" s="97">
        <v>453742.49</v>
      </c>
      <c r="E13" s="97">
        <v>462101.39</v>
      </c>
      <c r="F13" s="98">
        <f>(D13-E13)/E13</f>
        <v>-1.8088887375993443E-2</v>
      </c>
      <c r="G13" s="97">
        <v>61470</v>
      </c>
      <c r="H13" s="99">
        <v>448</v>
      </c>
      <c r="I13" s="99">
        <f t="shared" ref="I13:I18" si="0">G13/H13</f>
        <v>137.20982142857142</v>
      </c>
      <c r="J13" s="99">
        <v>26</v>
      </c>
      <c r="K13" s="99">
        <v>3</v>
      </c>
      <c r="L13" s="97">
        <v>1499666.89</v>
      </c>
      <c r="M13" s="97">
        <v>203929</v>
      </c>
      <c r="N13" s="107">
        <v>44911</v>
      </c>
      <c r="O13" s="101" t="s">
        <v>84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4" s="106" customFormat="1" ht="25.35" customHeight="1">
      <c r="A14" s="95">
        <v>2</v>
      </c>
      <c r="B14" s="95" t="s">
        <v>34</v>
      </c>
      <c r="C14" s="96" t="s">
        <v>888</v>
      </c>
      <c r="D14" s="97">
        <v>238891.69</v>
      </c>
      <c r="E14" s="99" t="s">
        <v>36</v>
      </c>
      <c r="F14" s="99" t="s">
        <v>36</v>
      </c>
      <c r="G14" s="97">
        <v>35819</v>
      </c>
      <c r="H14" s="97">
        <v>376</v>
      </c>
      <c r="I14" s="99">
        <f t="shared" si="0"/>
        <v>95.263297872340431</v>
      </c>
      <c r="J14" s="97">
        <v>12</v>
      </c>
      <c r="K14" s="66">
        <v>1</v>
      </c>
      <c r="L14" s="97">
        <v>275539.71000000002</v>
      </c>
      <c r="M14" s="97">
        <v>41160</v>
      </c>
      <c r="N14" s="107" t="s">
        <v>894</v>
      </c>
      <c r="O14" s="101" t="s">
        <v>402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4" s="106" customFormat="1" ht="25.35" customHeight="1">
      <c r="A15" s="95">
        <v>3</v>
      </c>
      <c r="B15" s="95">
        <v>2</v>
      </c>
      <c r="C15" s="96" t="s">
        <v>870</v>
      </c>
      <c r="D15" s="97">
        <v>188363.2</v>
      </c>
      <c r="E15" s="97">
        <v>178520.9</v>
      </c>
      <c r="F15" s="98">
        <f>(D15-E15)/E15</f>
        <v>5.5132480286622002E-2</v>
      </c>
      <c r="G15" s="97">
        <v>35858</v>
      </c>
      <c r="H15" s="99">
        <v>379</v>
      </c>
      <c r="I15" s="99">
        <f t="shared" si="0"/>
        <v>94.612137203166228</v>
      </c>
      <c r="J15" s="99">
        <v>24</v>
      </c>
      <c r="K15" s="99">
        <v>2</v>
      </c>
      <c r="L15" s="97">
        <v>438595.68</v>
      </c>
      <c r="M15" s="97">
        <v>84291</v>
      </c>
      <c r="N15" s="107" t="s">
        <v>887</v>
      </c>
      <c r="O15" s="101" t="s">
        <v>853</v>
      </c>
      <c r="P15" s="108"/>
      <c r="Q15" s="109"/>
      <c r="R15" s="103"/>
      <c r="S15" s="105"/>
      <c r="T15" s="105"/>
      <c r="U15" s="103"/>
      <c r="V15" s="105"/>
      <c r="W15" s="103"/>
      <c r="X15" s="109"/>
    </row>
    <row r="16" spans="1:24" s="106" customFormat="1" ht="25.35" customHeight="1">
      <c r="A16" s="95">
        <v>4</v>
      </c>
      <c r="B16" s="95" t="s">
        <v>34</v>
      </c>
      <c r="C16" s="96" t="s">
        <v>886</v>
      </c>
      <c r="D16" s="99">
        <v>51322.59</v>
      </c>
      <c r="E16" s="99">
        <v>11774.01</v>
      </c>
      <c r="F16" s="98">
        <f>(D16-E16)/E16</f>
        <v>3.3589728563165817</v>
      </c>
      <c r="G16" s="97">
        <v>10718</v>
      </c>
      <c r="H16" s="99">
        <v>227</v>
      </c>
      <c r="I16" s="99">
        <f t="shared" si="0"/>
        <v>47.215859030837002</v>
      </c>
      <c r="J16" s="99">
        <v>25</v>
      </c>
      <c r="K16" s="99">
        <v>1</v>
      </c>
      <c r="L16" s="97">
        <v>63096.600000000006</v>
      </c>
      <c r="M16" s="97">
        <v>13040</v>
      </c>
      <c r="N16" s="107" t="s">
        <v>894</v>
      </c>
      <c r="O16" s="101" t="s">
        <v>893</v>
      </c>
      <c r="P16" s="108"/>
      <c r="Q16" s="109"/>
      <c r="R16" s="103"/>
      <c r="S16" s="105"/>
      <c r="T16" s="105"/>
      <c r="U16" s="103"/>
      <c r="V16" s="105"/>
      <c r="W16" s="103"/>
      <c r="X16" s="109"/>
    </row>
    <row r="17" spans="1:27" s="106" customFormat="1" ht="25.35" customHeight="1">
      <c r="A17" s="95">
        <v>5</v>
      </c>
      <c r="B17" s="95">
        <v>3</v>
      </c>
      <c r="C17" s="96" t="s">
        <v>879</v>
      </c>
      <c r="D17" s="97">
        <v>44885.46</v>
      </c>
      <c r="E17" s="97">
        <v>59082.5</v>
      </c>
      <c r="F17" s="98">
        <f>(D17-E17)/E17</f>
        <v>-0.24029179537087972</v>
      </c>
      <c r="G17" s="97">
        <v>6785</v>
      </c>
      <c r="H17" s="99">
        <v>126</v>
      </c>
      <c r="I17" s="99">
        <f t="shared" si="0"/>
        <v>53.849206349206348</v>
      </c>
      <c r="J17" s="99">
        <v>16</v>
      </c>
      <c r="K17" s="99">
        <v>2</v>
      </c>
      <c r="L17" s="97">
        <v>121535.11</v>
      </c>
      <c r="M17" s="97">
        <v>18921</v>
      </c>
      <c r="N17" s="107">
        <v>44916</v>
      </c>
      <c r="O17" s="101" t="s">
        <v>142</v>
      </c>
      <c r="P17" s="108"/>
      <c r="Q17" s="109"/>
      <c r="R17" s="103"/>
      <c r="S17" s="105"/>
      <c r="T17" s="105"/>
      <c r="U17" s="103"/>
      <c r="V17" s="105"/>
      <c r="W17" s="103"/>
      <c r="X17" s="109"/>
    </row>
    <row r="18" spans="1:27" s="106" customFormat="1" ht="25.35" customHeight="1">
      <c r="A18" s="95">
        <v>6</v>
      </c>
      <c r="B18" s="63" t="s">
        <v>58</v>
      </c>
      <c r="C18" s="96" t="s">
        <v>895</v>
      </c>
      <c r="D18" s="97">
        <v>5133.43</v>
      </c>
      <c r="E18" s="66" t="s">
        <v>36</v>
      </c>
      <c r="F18" s="66" t="s">
        <v>36</v>
      </c>
      <c r="G18" s="97">
        <v>787</v>
      </c>
      <c r="H18" s="99">
        <v>8</v>
      </c>
      <c r="I18" s="99">
        <f t="shared" si="0"/>
        <v>98.375</v>
      </c>
      <c r="J18" s="99">
        <v>8</v>
      </c>
      <c r="K18" s="99">
        <v>0</v>
      </c>
      <c r="L18" s="97">
        <v>5133.43</v>
      </c>
      <c r="M18" s="97">
        <v>787</v>
      </c>
      <c r="N18" s="138" t="s">
        <v>60</v>
      </c>
      <c r="O18" s="101" t="s">
        <v>142</v>
      </c>
      <c r="P18" s="108"/>
      <c r="Q18" s="109"/>
      <c r="R18" s="103"/>
      <c r="S18" s="105"/>
      <c r="T18" s="105"/>
      <c r="U18" s="103"/>
      <c r="V18" s="105"/>
      <c r="W18" s="103"/>
      <c r="X18" s="109"/>
    </row>
    <row r="19" spans="1:27" s="106" customFormat="1" ht="25.35" customHeight="1">
      <c r="A19" s="95">
        <v>7</v>
      </c>
      <c r="B19" s="95">
        <v>8</v>
      </c>
      <c r="C19" s="96" t="s">
        <v>862</v>
      </c>
      <c r="D19" s="97">
        <v>4692</v>
      </c>
      <c r="E19" s="97">
        <v>9699</v>
      </c>
      <c r="F19" s="98">
        <f>(D19-E19)/E19</f>
        <v>-0.51623878750386643</v>
      </c>
      <c r="G19" s="99">
        <v>1228</v>
      </c>
      <c r="H19" s="99" t="s">
        <v>36</v>
      </c>
      <c r="I19" s="99" t="s">
        <v>36</v>
      </c>
      <c r="J19" s="99">
        <v>10</v>
      </c>
      <c r="K19" s="99">
        <v>3</v>
      </c>
      <c r="L19" s="97">
        <v>43879</v>
      </c>
      <c r="M19" s="99">
        <v>9684</v>
      </c>
      <c r="N19" s="107">
        <v>44911</v>
      </c>
      <c r="O19" s="101" t="s">
        <v>47</v>
      </c>
      <c r="P19" s="108"/>
      <c r="Q19" s="109"/>
      <c r="R19" s="103"/>
      <c r="S19" s="105"/>
      <c r="T19" s="105"/>
      <c r="U19" s="103"/>
      <c r="V19" s="105"/>
      <c r="W19" s="103"/>
      <c r="X19" s="109"/>
    </row>
    <row r="20" spans="1:27" s="106" customFormat="1" ht="25.35" customHeight="1">
      <c r="A20" s="95">
        <v>8</v>
      </c>
      <c r="B20" s="95">
        <v>5</v>
      </c>
      <c r="C20" s="96" t="s">
        <v>774</v>
      </c>
      <c r="D20" s="97">
        <v>4232.37</v>
      </c>
      <c r="E20" s="97">
        <v>11812.73</v>
      </c>
      <c r="F20" s="98">
        <f>(D20-E20)/E20</f>
        <v>-0.64171110319121827</v>
      </c>
      <c r="G20" s="97">
        <v>673</v>
      </c>
      <c r="H20" s="97">
        <v>18</v>
      </c>
      <c r="I20" s="99">
        <f>G20/H20</f>
        <v>37.388888888888886</v>
      </c>
      <c r="J20" s="97">
        <v>6</v>
      </c>
      <c r="K20" s="99">
        <v>12</v>
      </c>
      <c r="L20" s="97">
        <v>991282.36000000022</v>
      </c>
      <c r="M20" s="97">
        <v>142142</v>
      </c>
      <c r="N20" s="107">
        <v>44848</v>
      </c>
      <c r="O20" s="101" t="s">
        <v>775</v>
      </c>
      <c r="P20" s="108"/>
      <c r="Q20" s="109"/>
      <c r="R20" s="103"/>
      <c r="S20" s="105"/>
      <c r="T20" s="105"/>
      <c r="U20" s="103"/>
      <c r="V20" s="105"/>
      <c r="W20" s="103"/>
      <c r="X20" s="109"/>
    </row>
    <row r="21" spans="1:27" s="106" customFormat="1" ht="25.35" customHeight="1">
      <c r="A21" s="95">
        <v>9</v>
      </c>
      <c r="B21" s="95">
        <v>13</v>
      </c>
      <c r="C21" s="96" t="s">
        <v>786</v>
      </c>
      <c r="D21" s="97">
        <v>3447</v>
      </c>
      <c r="E21" s="66">
        <v>3391</v>
      </c>
      <c r="F21" s="98">
        <f>(D21-E21)/E21</f>
        <v>1.6514302565614862E-2</v>
      </c>
      <c r="G21" s="97">
        <v>759</v>
      </c>
      <c r="H21" s="99">
        <v>16</v>
      </c>
      <c r="I21" s="99">
        <f>G21/H21</f>
        <v>47.4375</v>
      </c>
      <c r="J21" s="99">
        <v>5</v>
      </c>
      <c r="K21" s="99">
        <v>11</v>
      </c>
      <c r="L21" s="97">
        <v>189305.3</v>
      </c>
      <c r="M21" s="97">
        <v>30121</v>
      </c>
      <c r="N21" s="107">
        <v>44855</v>
      </c>
      <c r="O21" s="101" t="s">
        <v>139</v>
      </c>
      <c r="P21" s="108"/>
      <c r="Q21" s="109"/>
      <c r="R21" s="103"/>
      <c r="S21" s="105"/>
      <c r="T21" s="105"/>
      <c r="U21" s="103"/>
      <c r="V21" s="105"/>
      <c r="W21" s="103"/>
      <c r="X21" s="109"/>
    </row>
    <row r="22" spans="1:27" s="106" customFormat="1" ht="25.35" customHeight="1">
      <c r="A22" s="95">
        <v>10</v>
      </c>
      <c r="B22" s="95">
        <v>10</v>
      </c>
      <c r="C22" s="96" t="s">
        <v>825</v>
      </c>
      <c r="D22" s="97">
        <v>3387.1</v>
      </c>
      <c r="E22" s="97">
        <v>3531.35</v>
      </c>
      <c r="F22" s="98">
        <f>(D22-E22)/E22</f>
        <v>-4.0848400753253009E-2</v>
      </c>
      <c r="G22" s="97">
        <v>489</v>
      </c>
      <c r="H22" s="99">
        <v>9</v>
      </c>
      <c r="I22" s="99">
        <f>G22/H22</f>
        <v>54.333333333333336</v>
      </c>
      <c r="J22" s="99">
        <v>3</v>
      </c>
      <c r="K22" s="99">
        <v>7</v>
      </c>
      <c r="L22" s="97">
        <v>100987.03</v>
      </c>
      <c r="M22" s="97">
        <v>16160</v>
      </c>
      <c r="N22" s="107">
        <v>44883</v>
      </c>
      <c r="O22" s="101" t="s">
        <v>84</v>
      </c>
      <c r="P22" s="102"/>
      <c r="Q22" s="102"/>
      <c r="R22" s="103"/>
      <c r="S22" s="103"/>
      <c r="T22" s="103"/>
      <c r="U22" s="104"/>
      <c r="V22" s="105"/>
      <c r="W22" s="105"/>
      <c r="X22" s="105"/>
      <c r="Y22" s="103"/>
    </row>
    <row r="23" spans="1:27" s="106" customFormat="1" ht="25.35" customHeight="1">
      <c r="A23" s="95"/>
      <c r="B23" s="76"/>
      <c r="C23" s="52" t="s">
        <v>52</v>
      </c>
      <c r="D23" s="124">
        <f>SUM(D13:D22)</f>
        <v>998097.32999999984</v>
      </c>
      <c r="E23" s="124">
        <v>781608.50000000012</v>
      </c>
      <c r="F23" s="125">
        <f>(D23-E23)/E23</f>
        <v>0.27697860245890327</v>
      </c>
      <c r="G23" s="124">
        <f>SUM(G13:G22)</f>
        <v>154586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7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7" s="106" customFormat="1" ht="25.35" customHeight="1">
      <c r="A25" s="95">
        <v>11</v>
      </c>
      <c r="B25" s="95">
        <v>9</v>
      </c>
      <c r="C25" s="96" t="s">
        <v>837</v>
      </c>
      <c r="D25" s="97">
        <v>3265.46</v>
      </c>
      <c r="E25" s="97">
        <v>8110.54</v>
      </c>
      <c r="F25" s="98">
        <f t="shared" ref="F25:F35" si="1">(D25-E25)/E25</f>
        <v>-0.59738069228436086</v>
      </c>
      <c r="G25" s="97">
        <v>715</v>
      </c>
      <c r="H25" s="99">
        <v>18</v>
      </c>
      <c r="I25" s="99">
        <f>G25/H25</f>
        <v>39.722222222222221</v>
      </c>
      <c r="J25" s="99">
        <v>4</v>
      </c>
      <c r="K25" s="99">
        <v>6</v>
      </c>
      <c r="L25" s="97">
        <v>132466.98000000001</v>
      </c>
      <c r="M25" s="97">
        <v>25633</v>
      </c>
      <c r="N25" s="107">
        <v>44890</v>
      </c>
      <c r="O25" s="101" t="s">
        <v>84</v>
      </c>
      <c r="P25" s="102"/>
      <c r="Q25" s="102"/>
      <c r="R25" s="103"/>
      <c r="S25" s="103"/>
      <c r="T25" s="103"/>
      <c r="U25" s="103"/>
      <c r="V25" s="103"/>
      <c r="W25" s="103"/>
      <c r="X25" s="105"/>
    </row>
    <row r="26" spans="1:27" s="106" customFormat="1" ht="25.35" customHeight="1">
      <c r="A26" s="95">
        <v>12</v>
      </c>
      <c r="B26" s="95">
        <v>12</v>
      </c>
      <c r="C26" s="96" t="s">
        <v>878</v>
      </c>
      <c r="D26" s="97">
        <v>2826.01</v>
      </c>
      <c r="E26" s="97">
        <v>2472.91</v>
      </c>
      <c r="F26" s="98">
        <f t="shared" si="1"/>
        <v>0.14278724256038447</v>
      </c>
      <c r="G26" s="97">
        <v>415</v>
      </c>
      <c r="H26" s="97">
        <v>17</v>
      </c>
      <c r="I26" s="99">
        <f>G26/H26</f>
        <v>24.411764705882351</v>
      </c>
      <c r="J26" s="97">
        <v>3</v>
      </c>
      <c r="K26" s="99">
        <v>3</v>
      </c>
      <c r="L26" s="97">
        <v>9844.2099999999991</v>
      </c>
      <c r="M26" s="97">
        <v>1644</v>
      </c>
      <c r="N26" s="107">
        <v>44911</v>
      </c>
      <c r="O26" s="101" t="s">
        <v>835</v>
      </c>
      <c r="P26" s="102"/>
      <c r="Q26" s="93"/>
      <c r="R26" s="94"/>
      <c r="S26" s="93"/>
      <c r="T26" s="93"/>
      <c r="U26" s="104"/>
      <c r="V26" s="105"/>
      <c r="W26" s="105"/>
      <c r="X26" s="104"/>
      <c r="Y26" s="103"/>
    </row>
    <row r="27" spans="1:27" s="106" customFormat="1" ht="25.35" customHeight="1">
      <c r="A27" s="95">
        <v>13</v>
      </c>
      <c r="B27" s="95">
        <v>7</v>
      </c>
      <c r="C27" s="96" t="s">
        <v>880</v>
      </c>
      <c r="D27" s="97">
        <v>2260.09</v>
      </c>
      <c r="E27" s="97">
        <v>11062.06</v>
      </c>
      <c r="F27" s="98">
        <f t="shared" si="1"/>
        <v>-0.79568995286592192</v>
      </c>
      <c r="G27" s="97">
        <v>335</v>
      </c>
      <c r="H27" s="99">
        <v>14</v>
      </c>
      <c r="I27" s="99">
        <f>G27/H27</f>
        <v>23.928571428571427</v>
      </c>
      <c r="J27" s="99">
        <v>5</v>
      </c>
      <c r="K27" s="99">
        <v>2</v>
      </c>
      <c r="L27" s="97">
        <v>13334.15</v>
      </c>
      <c r="M27" s="97">
        <v>1943</v>
      </c>
      <c r="N27" s="107">
        <v>44918</v>
      </c>
      <c r="O27" s="101" t="s">
        <v>41</v>
      </c>
      <c r="P27" s="111"/>
      <c r="Q27" s="103"/>
      <c r="R27" s="102"/>
      <c r="S27" s="102"/>
      <c r="T27" s="103"/>
      <c r="U27" s="103"/>
      <c r="V27" s="103"/>
      <c r="W27" s="104"/>
      <c r="X27" s="104"/>
      <c r="Y27" s="105"/>
      <c r="Z27" s="105"/>
      <c r="AA27" s="103"/>
    </row>
    <row r="28" spans="1:27" s="106" customFormat="1" ht="25.35" customHeight="1">
      <c r="A28" s="95">
        <v>14</v>
      </c>
      <c r="B28" s="95">
        <v>13</v>
      </c>
      <c r="C28" s="96" t="s">
        <v>861</v>
      </c>
      <c r="D28" s="97">
        <v>1757</v>
      </c>
      <c r="E28" s="97">
        <v>1819</v>
      </c>
      <c r="F28" s="98">
        <f t="shared" si="1"/>
        <v>-3.4084661902144035E-2</v>
      </c>
      <c r="G28" s="99">
        <v>252</v>
      </c>
      <c r="H28" s="99" t="s">
        <v>36</v>
      </c>
      <c r="I28" s="99" t="s">
        <v>36</v>
      </c>
      <c r="J28" s="99">
        <v>4</v>
      </c>
      <c r="K28" s="99">
        <v>4</v>
      </c>
      <c r="L28" s="97">
        <v>20135</v>
      </c>
      <c r="M28" s="99">
        <v>3012</v>
      </c>
      <c r="N28" s="107">
        <v>44904</v>
      </c>
      <c r="O28" s="101" t="s">
        <v>47</v>
      </c>
      <c r="P28" s="102"/>
      <c r="Q28" s="93"/>
      <c r="R28" s="94"/>
      <c r="S28" s="93"/>
      <c r="T28" s="93"/>
      <c r="U28" s="104"/>
      <c r="V28" s="105"/>
      <c r="W28" s="105"/>
      <c r="X28" s="104"/>
      <c r="Y28" s="103"/>
    </row>
    <row r="29" spans="1:27" s="106" customFormat="1" ht="25.35" customHeight="1">
      <c r="A29" s="95">
        <v>15</v>
      </c>
      <c r="B29" s="95">
        <v>19</v>
      </c>
      <c r="C29" s="96" t="s">
        <v>864</v>
      </c>
      <c r="D29" s="99">
        <v>994.5</v>
      </c>
      <c r="E29" s="99">
        <v>634</v>
      </c>
      <c r="F29" s="98">
        <f t="shared" si="1"/>
        <v>0.56861198738170349</v>
      </c>
      <c r="G29" s="97">
        <v>180</v>
      </c>
      <c r="H29" s="99">
        <v>7</v>
      </c>
      <c r="I29" s="99">
        <f>G29/H29</f>
        <v>25.714285714285715</v>
      </c>
      <c r="J29" s="99">
        <v>4</v>
      </c>
      <c r="K29" s="99">
        <v>4</v>
      </c>
      <c r="L29" s="97">
        <v>4602.8500000000004</v>
      </c>
      <c r="M29" s="97">
        <v>923</v>
      </c>
      <c r="N29" s="107">
        <v>44904</v>
      </c>
      <c r="O29" s="101" t="s">
        <v>80</v>
      </c>
      <c r="P29" s="102"/>
      <c r="Q29" s="93"/>
      <c r="R29" s="94"/>
      <c r="S29" s="93"/>
      <c r="T29" s="93"/>
      <c r="U29" s="104"/>
      <c r="V29" s="105"/>
      <c r="W29" s="105"/>
      <c r="X29" s="104"/>
      <c r="Y29" s="103"/>
    </row>
    <row r="30" spans="1:27" s="106" customFormat="1" ht="25.35" customHeight="1">
      <c r="A30" s="95">
        <v>16</v>
      </c>
      <c r="B30" s="95">
        <v>24</v>
      </c>
      <c r="C30" s="96" t="s">
        <v>866</v>
      </c>
      <c r="D30" s="97">
        <v>836.4</v>
      </c>
      <c r="E30" s="97">
        <v>324</v>
      </c>
      <c r="F30" s="98">
        <f t="shared" si="1"/>
        <v>1.5814814814814815</v>
      </c>
      <c r="G30" s="97">
        <v>159</v>
      </c>
      <c r="H30" s="99">
        <v>6</v>
      </c>
      <c r="I30" s="99">
        <f>G30/H30</f>
        <v>26.5</v>
      </c>
      <c r="J30" s="99">
        <v>5</v>
      </c>
      <c r="K30" s="99">
        <v>6</v>
      </c>
      <c r="L30" s="97">
        <v>7144.8</v>
      </c>
      <c r="M30" s="97">
        <v>1281</v>
      </c>
      <c r="N30" s="107">
        <v>44896</v>
      </c>
      <c r="O30" s="101" t="s">
        <v>570</v>
      </c>
      <c r="P30" s="102"/>
      <c r="Q30" s="93"/>
      <c r="R30" s="94"/>
      <c r="S30" s="93"/>
      <c r="T30" s="93"/>
      <c r="U30" s="104"/>
      <c r="V30" s="105"/>
      <c r="W30" s="105"/>
      <c r="X30" s="104"/>
      <c r="Y30" s="103"/>
    </row>
    <row r="31" spans="1:27" s="106" customFormat="1" ht="25.35" customHeight="1">
      <c r="A31" s="95">
        <v>17</v>
      </c>
      <c r="B31" s="95">
        <v>22</v>
      </c>
      <c r="C31" s="96" t="s">
        <v>842</v>
      </c>
      <c r="D31" s="97">
        <v>673</v>
      </c>
      <c r="E31" s="97">
        <v>377</v>
      </c>
      <c r="F31" s="98">
        <f t="shared" si="1"/>
        <v>0.78514588859416445</v>
      </c>
      <c r="G31" s="97">
        <v>116</v>
      </c>
      <c r="H31" s="99" t="s">
        <v>36</v>
      </c>
      <c r="I31" s="99" t="s">
        <v>36</v>
      </c>
      <c r="J31" s="99">
        <v>3</v>
      </c>
      <c r="K31" s="122">
        <v>6</v>
      </c>
      <c r="L31" s="97">
        <v>8071</v>
      </c>
      <c r="M31" s="97">
        <v>1512</v>
      </c>
      <c r="N31" s="107">
        <v>44890</v>
      </c>
      <c r="O31" s="101" t="s">
        <v>47</v>
      </c>
      <c r="P31" s="102"/>
      <c r="Q31" s="93"/>
      <c r="R31" s="94"/>
      <c r="S31" s="93"/>
      <c r="T31" s="93"/>
      <c r="U31" s="104"/>
      <c r="V31" s="105"/>
      <c r="W31" s="105"/>
      <c r="X31" s="104"/>
      <c r="Y31" s="103"/>
    </row>
    <row r="32" spans="1:27" s="106" customFormat="1" ht="25.35" customHeight="1">
      <c r="A32" s="95">
        <v>18</v>
      </c>
      <c r="B32" s="95">
        <v>23</v>
      </c>
      <c r="C32" s="96" t="s">
        <v>885</v>
      </c>
      <c r="D32" s="97">
        <v>547</v>
      </c>
      <c r="E32" s="97">
        <v>365.8</v>
      </c>
      <c r="F32" s="98">
        <f t="shared" si="1"/>
        <v>0.49535265172225257</v>
      </c>
      <c r="G32" s="97">
        <v>111</v>
      </c>
      <c r="H32" s="99">
        <v>13</v>
      </c>
      <c r="I32" s="99">
        <f>G32/H32</f>
        <v>8.5384615384615383</v>
      </c>
      <c r="J32" s="99">
        <v>4</v>
      </c>
      <c r="K32" s="99">
        <v>2</v>
      </c>
      <c r="L32" s="97">
        <v>1129</v>
      </c>
      <c r="M32" s="97">
        <v>221</v>
      </c>
      <c r="N32" s="107">
        <v>44918</v>
      </c>
      <c r="O32" s="101" t="s">
        <v>82</v>
      </c>
      <c r="P32" s="102"/>
      <c r="Q32" s="93"/>
      <c r="R32" s="94"/>
      <c r="S32" s="93"/>
      <c r="T32" s="93"/>
      <c r="U32" s="104"/>
      <c r="V32" s="105"/>
      <c r="W32" s="105"/>
      <c r="X32" s="104"/>
      <c r="Y32" s="103"/>
    </row>
    <row r="33" spans="1:25" s="106" customFormat="1" ht="25.35" customHeight="1">
      <c r="A33" s="95">
        <v>19</v>
      </c>
      <c r="B33" s="123">
        <v>11</v>
      </c>
      <c r="C33" s="96" t="s">
        <v>823</v>
      </c>
      <c r="D33" s="97">
        <v>539.4</v>
      </c>
      <c r="E33" s="97">
        <v>3422.7</v>
      </c>
      <c r="F33" s="98">
        <f t="shared" si="1"/>
        <v>-0.84240511876588653</v>
      </c>
      <c r="G33" s="97">
        <v>123</v>
      </c>
      <c r="H33" s="97">
        <v>10</v>
      </c>
      <c r="I33" s="99">
        <f>G33/H33</f>
        <v>12.3</v>
      </c>
      <c r="J33" s="97">
        <v>2</v>
      </c>
      <c r="K33" s="99">
        <v>7</v>
      </c>
      <c r="L33" s="97">
        <v>204821.63</v>
      </c>
      <c r="M33" s="97">
        <v>32022</v>
      </c>
      <c r="N33" s="107">
        <v>44883</v>
      </c>
      <c r="O33" s="101" t="s">
        <v>824</v>
      </c>
      <c r="P33" s="102"/>
      <c r="Q33" s="93"/>
      <c r="R33" s="94"/>
      <c r="S33" s="93"/>
      <c r="T33" s="93"/>
      <c r="U33" s="104"/>
      <c r="V33" s="105"/>
      <c r="W33" s="105"/>
      <c r="X33" s="104"/>
      <c r="Y33" s="103"/>
    </row>
    <row r="34" spans="1:25" s="106" customFormat="1" ht="25.35" customHeight="1">
      <c r="A34" s="95">
        <v>20</v>
      </c>
      <c r="B34" s="123">
        <v>28</v>
      </c>
      <c r="C34" s="96" t="s">
        <v>831</v>
      </c>
      <c r="D34" s="97">
        <v>491.4</v>
      </c>
      <c r="E34" s="97">
        <v>117</v>
      </c>
      <c r="F34" s="98">
        <f t="shared" si="1"/>
        <v>3.1999999999999997</v>
      </c>
      <c r="G34" s="97">
        <v>83</v>
      </c>
      <c r="H34" s="99">
        <v>2</v>
      </c>
      <c r="I34" s="99">
        <f>G34/H34</f>
        <v>41.5</v>
      </c>
      <c r="J34" s="99">
        <v>2</v>
      </c>
      <c r="K34" s="99">
        <v>6</v>
      </c>
      <c r="L34" s="97">
        <v>12384.61</v>
      </c>
      <c r="M34" s="97">
        <v>2314</v>
      </c>
      <c r="N34" s="107">
        <v>44890</v>
      </c>
      <c r="O34" s="101" t="s">
        <v>56</v>
      </c>
      <c r="P34" s="102"/>
      <c r="Q34" s="93"/>
      <c r="R34" s="94"/>
      <c r="S34" s="93"/>
      <c r="T34" s="93"/>
      <c r="U34" s="104"/>
      <c r="V34" s="105"/>
      <c r="W34" s="105"/>
      <c r="X34" s="104"/>
      <c r="Y34" s="103"/>
    </row>
    <row r="35" spans="1:25" s="106" customFormat="1" ht="25.35" customHeight="1">
      <c r="A35" s="95"/>
      <c r="B35" s="76"/>
      <c r="C35" s="52" t="s">
        <v>66</v>
      </c>
      <c r="D35" s="124">
        <f>SUM(D23:D34)</f>
        <v>1012287.5899999999</v>
      </c>
      <c r="E35" s="124">
        <v>798553.32000000007</v>
      </c>
      <c r="F35" s="125">
        <f t="shared" si="1"/>
        <v>0.26765184571519879</v>
      </c>
      <c r="G35" s="126">
        <f>SUM(G23:G34)</f>
        <v>157075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5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5" s="106" customFormat="1" ht="25.35" customHeight="1">
      <c r="A37" s="95">
        <v>21</v>
      </c>
      <c r="B37" s="95">
        <v>17</v>
      </c>
      <c r="C37" s="96" t="s">
        <v>868</v>
      </c>
      <c r="D37" s="97">
        <v>328.1</v>
      </c>
      <c r="E37" s="97">
        <v>666.1</v>
      </c>
      <c r="F37" s="98">
        <f>(D37-E37)/E37</f>
        <v>-0.50743131661912622</v>
      </c>
      <c r="G37" s="97">
        <v>59</v>
      </c>
      <c r="H37" s="99">
        <v>2</v>
      </c>
      <c r="I37" s="99">
        <f t="shared" ref="I37:I44" si="2">G37/H37</f>
        <v>29.5</v>
      </c>
      <c r="J37" s="99">
        <v>2</v>
      </c>
      <c r="K37" s="99">
        <v>6</v>
      </c>
      <c r="L37" s="97">
        <v>3637.8</v>
      </c>
      <c r="M37" s="97">
        <v>650</v>
      </c>
      <c r="N37" s="107">
        <v>44896</v>
      </c>
      <c r="O37" s="101" t="s">
        <v>570</v>
      </c>
      <c r="P37" s="102"/>
      <c r="Q37" s="93"/>
      <c r="R37" s="94"/>
      <c r="S37" s="93"/>
      <c r="T37" s="93"/>
      <c r="U37" s="104"/>
      <c r="V37" s="105"/>
      <c r="W37" s="105"/>
      <c r="X37" s="104"/>
      <c r="Y37" s="103"/>
    </row>
    <row r="38" spans="1:25" s="106" customFormat="1" ht="25.35" customHeight="1">
      <c r="A38" s="95">
        <v>22</v>
      </c>
      <c r="B38" s="122" t="s">
        <v>36</v>
      </c>
      <c r="C38" s="96" t="s">
        <v>734</v>
      </c>
      <c r="D38" s="97">
        <v>218</v>
      </c>
      <c r="E38" s="99" t="s">
        <v>36</v>
      </c>
      <c r="F38" s="99" t="s">
        <v>36</v>
      </c>
      <c r="G38" s="97">
        <v>35</v>
      </c>
      <c r="H38" s="99">
        <v>1</v>
      </c>
      <c r="I38" s="99">
        <f t="shared" si="2"/>
        <v>35</v>
      </c>
      <c r="J38" s="99">
        <v>1</v>
      </c>
      <c r="K38" s="122" t="s">
        <v>36</v>
      </c>
      <c r="L38" s="97">
        <v>120023.53</v>
      </c>
      <c r="M38" s="97">
        <v>18954</v>
      </c>
      <c r="N38" s="107">
        <v>44820</v>
      </c>
      <c r="O38" s="101" t="s">
        <v>37</v>
      </c>
      <c r="P38" s="102"/>
      <c r="Q38" s="93"/>
      <c r="R38" s="94"/>
      <c r="S38" s="93"/>
      <c r="T38" s="93"/>
      <c r="U38" s="104"/>
      <c r="V38" s="105"/>
      <c r="W38" s="105"/>
      <c r="X38" s="104"/>
      <c r="Y38" s="103"/>
    </row>
    <row r="39" spans="1:25" s="106" customFormat="1" ht="24.75" customHeight="1">
      <c r="A39" s="95">
        <v>23</v>
      </c>
      <c r="B39" s="95">
        <v>27</v>
      </c>
      <c r="C39" s="96" t="s">
        <v>854</v>
      </c>
      <c r="D39" s="97">
        <v>201.7</v>
      </c>
      <c r="E39" s="66">
        <v>282</v>
      </c>
      <c r="F39" s="98">
        <f t="shared" ref="F39" si="3">(D39-E39)/E39</f>
        <v>-0.28475177304964544</v>
      </c>
      <c r="G39" s="97">
        <v>33</v>
      </c>
      <c r="H39" s="99">
        <v>2</v>
      </c>
      <c r="I39" s="99">
        <f t="shared" si="2"/>
        <v>16.5</v>
      </c>
      <c r="J39" s="99">
        <v>1</v>
      </c>
      <c r="K39" s="99">
        <v>5</v>
      </c>
      <c r="L39" s="97">
        <v>6516.33</v>
      </c>
      <c r="M39" s="97">
        <v>1249</v>
      </c>
      <c r="N39" s="107">
        <v>44897</v>
      </c>
      <c r="O39" s="101" t="s">
        <v>139</v>
      </c>
      <c r="P39" s="108"/>
      <c r="Q39" s="109"/>
      <c r="R39" s="103"/>
      <c r="S39" s="105"/>
      <c r="T39" s="105"/>
      <c r="U39" s="103"/>
      <c r="V39" s="105"/>
      <c r="W39" s="103"/>
      <c r="X39" s="109"/>
    </row>
    <row r="40" spans="1:25" s="106" customFormat="1" ht="25.35" customHeight="1">
      <c r="A40" s="95">
        <v>24</v>
      </c>
      <c r="B40" s="95">
        <v>21</v>
      </c>
      <c r="C40" s="96" t="s">
        <v>701</v>
      </c>
      <c r="D40" s="97">
        <v>164.9</v>
      </c>
      <c r="E40" s="97">
        <v>405.5</v>
      </c>
      <c r="F40" s="98">
        <f>(D40-E40)/E40</f>
        <v>-0.59334155363748453</v>
      </c>
      <c r="G40" s="97">
        <v>25</v>
      </c>
      <c r="H40" s="99">
        <v>1</v>
      </c>
      <c r="I40" s="99">
        <f t="shared" si="2"/>
        <v>25</v>
      </c>
      <c r="J40" s="99">
        <v>1</v>
      </c>
      <c r="K40" s="99">
        <v>20</v>
      </c>
      <c r="L40" s="97">
        <v>645538.23</v>
      </c>
      <c r="M40" s="97">
        <v>99295</v>
      </c>
      <c r="N40" s="107">
        <v>44792</v>
      </c>
      <c r="O40" s="101" t="s">
        <v>142</v>
      </c>
      <c r="P40" s="108"/>
      <c r="Q40" s="109"/>
      <c r="R40" s="103"/>
      <c r="S40" s="105"/>
      <c r="T40" s="105"/>
      <c r="U40" s="103"/>
      <c r="V40" s="105"/>
      <c r="W40" s="103"/>
      <c r="X40" s="109"/>
    </row>
    <row r="41" spans="1:25" s="106" customFormat="1" ht="25.35" customHeight="1">
      <c r="A41" s="95">
        <v>25</v>
      </c>
      <c r="B41" s="95">
        <v>27</v>
      </c>
      <c r="C41" s="96" t="s">
        <v>757</v>
      </c>
      <c r="D41" s="97">
        <v>151</v>
      </c>
      <c r="E41" s="97">
        <v>238.5</v>
      </c>
      <c r="F41" s="98">
        <f>(D41-E41)/E41</f>
        <v>-0.3668763102725367</v>
      </c>
      <c r="G41" s="97">
        <v>22</v>
      </c>
      <c r="H41" s="99">
        <v>1</v>
      </c>
      <c r="I41" s="99">
        <f t="shared" si="2"/>
        <v>22</v>
      </c>
      <c r="J41" s="99">
        <v>1</v>
      </c>
      <c r="K41" s="99" t="s">
        <v>36</v>
      </c>
      <c r="L41" s="97">
        <v>17040.52</v>
      </c>
      <c r="M41" s="97">
        <v>2726</v>
      </c>
      <c r="N41" s="107">
        <v>44841</v>
      </c>
      <c r="O41" s="101" t="s">
        <v>37</v>
      </c>
      <c r="P41" s="108"/>
      <c r="Q41" s="109"/>
      <c r="R41" s="103"/>
      <c r="S41" s="105"/>
      <c r="T41" s="105"/>
      <c r="U41" s="103"/>
      <c r="V41" s="105"/>
      <c r="W41" s="103"/>
      <c r="X41" s="109"/>
    </row>
    <row r="42" spans="1:25" s="106" customFormat="1" ht="25.35" customHeight="1">
      <c r="A42" s="95">
        <v>26</v>
      </c>
      <c r="B42" s="95">
        <v>30</v>
      </c>
      <c r="C42" s="96" t="s">
        <v>845</v>
      </c>
      <c r="D42" s="97">
        <v>135.5</v>
      </c>
      <c r="E42" s="97">
        <v>186</v>
      </c>
      <c r="F42" s="98">
        <f>(D42-E42)/E42</f>
        <v>-0.271505376344086</v>
      </c>
      <c r="G42" s="97">
        <v>28</v>
      </c>
      <c r="H42" s="99">
        <v>2</v>
      </c>
      <c r="I42" s="99">
        <f t="shared" si="2"/>
        <v>14</v>
      </c>
      <c r="J42" s="99">
        <v>2</v>
      </c>
      <c r="K42" s="99">
        <v>6</v>
      </c>
      <c r="L42" s="97">
        <v>3716.15</v>
      </c>
      <c r="M42" s="97">
        <v>702</v>
      </c>
      <c r="N42" s="107">
        <v>44890</v>
      </c>
      <c r="O42" s="101" t="s">
        <v>139</v>
      </c>
      <c r="P42" s="108"/>
      <c r="Q42" s="109"/>
      <c r="R42" s="103"/>
      <c r="S42" s="105"/>
      <c r="T42" s="105"/>
      <c r="U42" s="103"/>
      <c r="V42" s="105"/>
      <c r="W42" s="103"/>
      <c r="X42" s="109"/>
    </row>
    <row r="43" spans="1:25" s="106" customFormat="1" ht="25.35" customHeight="1">
      <c r="A43" s="95">
        <v>27</v>
      </c>
      <c r="B43" s="122" t="s">
        <v>36</v>
      </c>
      <c r="C43" s="96" t="s">
        <v>148</v>
      </c>
      <c r="D43" s="97">
        <v>91.7</v>
      </c>
      <c r="E43" s="97" t="s">
        <v>36</v>
      </c>
      <c r="F43" s="98" t="s">
        <v>36</v>
      </c>
      <c r="G43" s="97">
        <v>16</v>
      </c>
      <c r="H43" s="99">
        <v>1</v>
      </c>
      <c r="I43" s="99">
        <v>16</v>
      </c>
      <c r="J43" s="99">
        <v>1</v>
      </c>
      <c r="K43" s="99" t="s">
        <v>36</v>
      </c>
      <c r="L43" s="97">
        <v>33773.479999999996</v>
      </c>
      <c r="M43" s="97">
        <v>6148</v>
      </c>
      <c r="N43" s="107">
        <v>44589</v>
      </c>
      <c r="O43" s="101" t="s">
        <v>139</v>
      </c>
      <c r="P43" s="108"/>
      <c r="Q43" s="109"/>
      <c r="R43" s="103"/>
      <c r="S43" s="105"/>
      <c r="T43" s="105"/>
      <c r="U43" s="103"/>
      <c r="V43" s="105"/>
      <c r="W43" s="103"/>
      <c r="X43" s="109"/>
    </row>
    <row r="44" spans="1:25" s="106" customFormat="1" ht="25.35" customHeight="1">
      <c r="A44" s="95">
        <v>28</v>
      </c>
      <c r="B44" s="95">
        <v>25</v>
      </c>
      <c r="C44" s="96" t="s">
        <v>867</v>
      </c>
      <c r="D44" s="97">
        <v>72.900000000000006</v>
      </c>
      <c r="E44" s="97">
        <v>313</v>
      </c>
      <c r="F44" s="98">
        <f>(D44-E44)/E44</f>
        <v>-0.76709265175718844</v>
      </c>
      <c r="G44" s="97">
        <v>13</v>
      </c>
      <c r="H44" s="99">
        <v>1</v>
      </c>
      <c r="I44" s="99">
        <f t="shared" si="2"/>
        <v>13</v>
      </c>
      <c r="J44" s="99">
        <v>1</v>
      </c>
      <c r="K44" s="99">
        <v>6</v>
      </c>
      <c r="L44" s="97">
        <v>1260.3</v>
      </c>
      <c r="M44" s="97">
        <v>232</v>
      </c>
      <c r="N44" s="107">
        <v>44896</v>
      </c>
      <c r="O44" s="101" t="s">
        <v>570</v>
      </c>
      <c r="P44" s="108"/>
      <c r="Q44" s="109"/>
      <c r="R44" s="103"/>
      <c r="S44" s="105"/>
      <c r="T44" s="105"/>
      <c r="U44" s="103"/>
      <c r="V44" s="105"/>
      <c r="W44" s="103"/>
      <c r="X44" s="109"/>
    </row>
    <row r="45" spans="1:25" ht="25.35" customHeight="1">
      <c r="A45" s="41"/>
      <c r="B45" s="41"/>
      <c r="C45" s="52" t="s">
        <v>75</v>
      </c>
      <c r="D45" s="124">
        <f>SUM(D35:D44)</f>
        <v>1013651.3899999998</v>
      </c>
      <c r="E45" s="124">
        <v>800795</v>
      </c>
      <c r="F45" s="20">
        <f t="shared" ref="F45" si="4">(D45-E45)/E45</f>
        <v>0.26580634244719281</v>
      </c>
      <c r="G45" s="62">
        <f>SUM(G35:G44)</f>
        <v>157306</v>
      </c>
      <c r="H45" s="62"/>
      <c r="I45" s="43"/>
      <c r="J45" s="119"/>
      <c r="K45" s="119"/>
      <c r="L45" s="45"/>
      <c r="M45" s="49"/>
      <c r="N45" s="46"/>
      <c r="O45" s="53"/>
      <c r="P45" s="61"/>
      <c r="U45" s="60"/>
    </row>
    <row r="46" spans="1:25" ht="23.1" customHeight="1"/>
    <row r="47" spans="1:25" ht="17.100000000000001" customHeight="1"/>
    <row r="62" ht="12" customHeight="1"/>
    <row r="65" spans="16:21">
      <c r="S65" s="61"/>
    </row>
    <row r="66" spans="16:21">
      <c r="P66" s="61"/>
    </row>
    <row r="67" spans="16:21">
      <c r="U67" s="61"/>
    </row>
  </sheetData>
  <sortState xmlns:xlrd2="http://schemas.microsoft.com/office/spreadsheetml/2017/richdata2" ref="B13:O44">
    <sortCondition descending="1" ref="D13:D44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BBB0E-6CF7-48E5-B185-2B0211BEAB17}">
  <sheetPr>
    <tabColor theme="0"/>
  </sheetPr>
  <dimension ref="A1:AA76"/>
  <sheetViews>
    <sheetView topLeftCell="A6" zoomScale="60" zoomScaleNormal="60" workbookViewId="0">
      <selection activeCell="Q31" sqref="Q3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883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884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4">
      <c r="A6" s="207"/>
      <c r="B6" s="207"/>
      <c r="C6" s="212"/>
      <c r="D6" s="32" t="s">
        <v>881</v>
      </c>
      <c r="E6" s="32" t="s">
        <v>876</v>
      </c>
      <c r="F6" s="212"/>
      <c r="G6" s="212" t="s">
        <v>881</v>
      </c>
      <c r="H6" s="212"/>
      <c r="I6" s="212"/>
      <c r="J6" s="215"/>
      <c r="K6" s="215"/>
      <c r="L6" s="212"/>
      <c r="M6" s="212"/>
      <c r="N6" s="212"/>
      <c r="O6" s="212"/>
    </row>
    <row r="7" spans="1:24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4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4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4" ht="21.6">
      <c r="A10" s="207"/>
      <c r="B10" s="207"/>
      <c r="C10" s="212"/>
      <c r="D10" s="32" t="s">
        <v>882</v>
      </c>
      <c r="E10" s="32" t="s">
        <v>877</v>
      </c>
      <c r="F10" s="212"/>
      <c r="G10" s="32" t="s">
        <v>882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4" ht="15.6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</v>
      </c>
      <c r="C13" s="96" t="s">
        <v>871</v>
      </c>
      <c r="D13" s="97">
        <v>462101.39</v>
      </c>
      <c r="E13" s="97">
        <v>551202.71</v>
      </c>
      <c r="F13" s="98">
        <f>(D13-E13)/E13</f>
        <v>-0.16164891496995715</v>
      </c>
      <c r="G13" s="97">
        <v>63571</v>
      </c>
      <c r="H13" s="99">
        <v>431</v>
      </c>
      <c r="I13" s="99">
        <f t="shared" ref="I13:I19" si="0">G13/H13</f>
        <v>147.49651972157773</v>
      </c>
      <c r="J13" s="99">
        <v>31</v>
      </c>
      <c r="K13" s="99">
        <v>2</v>
      </c>
      <c r="L13" s="97">
        <v>1045924.4</v>
      </c>
      <c r="M13" s="97">
        <v>142459</v>
      </c>
      <c r="N13" s="107">
        <v>44911</v>
      </c>
      <c r="O13" s="101" t="s">
        <v>84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4" s="106" customFormat="1" ht="25.35" customHeight="1">
      <c r="A14" s="95">
        <v>2</v>
      </c>
      <c r="B14" s="95" t="s">
        <v>34</v>
      </c>
      <c r="C14" s="96" t="s">
        <v>870</v>
      </c>
      <c r="D14" s="97">
        <v>178520.9</v>
      </c>
      <c r="E14" s="99" t="s">
        <v>36</v>
      </c>
      <c r="F14" s="99" t="s">
        <v>36</v>
      </c>
      <c r="G14" s="97">
        <v>33731</v>
      </c>
      <c r="H14" s="99">
        <v>383</v>
      </c>
      <c r="I14" s="99">
        <f t="shared" si="0"/>
        <v>88.070496083550907</v>
      </c>
      <c r="J14" s="99">
        <v>28</v>
      </c>
      <c r="K14" s="99">
        <v>1</v>
      </c>
      <c r="L14" s="97">
        <v>250232.48</v>
      </c>
      <c r="M14" s="97">
        <v>48433</v>
      </c>
      <c r="N14" s="107" t="s">
        <v>887</v>
      </c>
      <c r="O14" s="101" t="s">
        <v>853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4" s="106" customFormat="1" ht="25.35" customHeight="1">
      <c r="A15" s="95">
        <v>3</v>
      </c>
      <c r="B15" s="95" t="s">
        <v>34</v>
      </c>
      <c r="C15" s="96" t="s">
        <v>879</v>
      </c>
      <c r="D15" s="97">
        <v>59082.5</v>
      </c>
      <c r="E15" s="99" t="s">
        <v>36</v>
      </c>
      <c r="F15" s="99" t="s">
        <v>36</v>
      </c>
      <c r="G15" s="97">
        <v>9184</v>
      </c>
      <c r="H15" s="99">
        <v>218</v>
      </c>
      <c r="I15" s="99">
        <f t="shared" si="0"/>
        <v>42.128440366972477</v>
      </c>
      <c r="J15" s="99">
        <v>17</v>
      </c>
      <c r="K15" s="99">
        <v>1</v>
      </c>
      <c r="L15" s="97">
        <v>75371.199999999997</v>
      </c>
      <c r="M15" s="97">
        <v>11867</v>
      </c>
      <c r="N15" s="107">
        <v>44916</v>
      </c>
      <c r="O15" s="101" t="s">
        <v>142</v>
      </c>
      <c r="P15" s="108"/>
      <c r="Q15" s="109"/>
      <c r="R15" s="103"/>
      <c r="S15" s="105"/>
      <c r="T15" s="105"/>
      <c r="U15" s="103"/>
      <c r="V15" s="105"/>
      <c r="W15" s="103"/>
      <c r="X15" s="109"/>
    </row>
    <row r="16" spans="1:24" s="106" customFormat="1" ht="25.35" customHeight="1">
      <c r="A16" s="95">
        <v>4</v>
      </c>
      <c r="B16" s="63" t="s">
        <v>58</v>
      </c>
      <c r="C16" s="96" t="s">
        <v>888</v>
      </c>
      <c r="D16" s="97">
        <v>25914.02</v>
      </c>
      <c r="E16" s="66" t="s">
        <v>36</v>
      </c>
      <c r="F16" s="66" t="s">
        <v>36</v>
      </c>
      <c r="G16" s="97">
        <v>3552</v>
      </c>
      <c r="H16" s="99">
        <v>19</v>
      </c>
      <c r="I16" s="99">
        <f t="shared" si="0"/>
        <v>186.94736842105263</v>
      </c>
      <c r="J16" s="99">
        <v>6</v>
      </c>
      <c r="K16" s="66">
        <v>0</v>
      </c>
      <c r="L16" s="97">
        <v>25914.02</v>
      </c>
      <c r="M16" s="97">
        <v>3552</v>
      </c>
      <c r="N16" s="138" t="s">
        <v>60</v>
      </c>
      <c r="O16" s="101" t="s">
        <v>402</v>
      </c>
      <c r="P16" s="108"/>
      <c r="Q16" s="109"/>
      <c r="R16" s="103"/>
      <c r="S16" s="105"/>
      <c r="T16" s="105"/>
      <c r="U16" s="103"/>
      <c r="V16" s="105"/>
      <c r="W16" s="103"/>
      <c r="X16" s="109"/>
    </row>
    <row r="17" spans="1:25" s="106" customFormat="1" ht="25.35" customHeight="1">
      <c r="A17" s="95">
        <v>5</v>
      </c>
      <c r="B17" s="95">
        <v>5</v>
      </c>
      <c r="C17" s="96" t="s">
        <v>774</v>
      </c>
      <c r="D17" s="97">
        <v>11812.73</v>
      </c>
      <c r="E17" s="97">
        <v>15920.46</v>
      </c>
      <c r="F17" s="98">
        <f>(D17-E17)/E17</f>
        <v>-0.25801578597603336</v>
      </c>
      <c r="G17" s="97">
        <v>1659</v>
      </c>
      <c r="H17" s="99">
        <v>34</v>
      </c>
      <c r="I17" s="99">
        <f t="shared" si="0"/>
        <v>48.794117647058826</v>
      </c>
      <c r="J17" s="99">
        <v>6</v>
      </c>
      <c r="K17" s="99">
        <v>11</v>
      </c>
      <c r="L17" s="97">
        <v>987049.99000000022</v>
      </c>
      <c r="M17" s="97">
        <v>141469</v>
      </c>
      <c r="N17" s="107">
        <v>44848</v>
      </c>
      <c r="O17" s="101" t="s">
        <v>775</v>
      </c>
      <c r="P17" s="108"/>
      <c r="Q17" s="109"/>
      <c r="R17" s="103"/>
      <c r="S17" s="105"/>
      <c r="T17" s="105"/>
      <c r="U17" s="103"/>
      <c r="V17" s="105"/>
      <c r="W17" s="103"/>
      <c r="X17" s="109"/>
    </row>
    <row r="18" spans="1:25" s="106" customFormat="1" ht="25.35" customHeight="1">
      <c r="A18" s="95">
        <v>6</v>
      </c>
      <c r="B18" s="63" t="s">
        <v>58</v>
      </c>
      <c r="C18" s="68" t="s">
        <v>886</v>
      </c>
      <c r="D18" s="66">
        <v>11774.01</v>
      </c>
      <c r="E18" s="66" t="s">
        <v>36</v>
      </c>
      <c r="F18" s="66" t="s">
        <v>36</v>
      </c>
      <c r="G18" s="67">
        <v>2322</v>
      </c>
      <c r="H18" s="66">
        <v>18</v>
      </c>
      <c r="I18" s="99">
        <f t="shared" si="0"/>
        <v>129</v>
      </c>
      <c r="J18" s="66">
        <v>12</v>
      </c>
      <c r="K18" s="66">
        <v>0</v>
      </c>
      <c r="L18" s="67">
        <v>11774.01</v>
      </c>
      <c r="M18" s="67">
        <v>2322</v>
      </c>
      <c r="N18" s="138" t="s">
        <v>60</v>
      </c>
      <c r="O18" s="64" t="s">
        <v>50</v>
      </c>
      <c r="P18" s="108"/>
      <c r="Q18" s="109"/>
      <c r="R18" s="103"/>
      <c r="S18" s="105"/>
      <c r="T18" s="105"/>
      <c r="U18" s="103"/>
      <c r="V18" s="105"/>
      <c r="W18" s="103"/>
      <c r="X18" s="109"/>
    </row>
    <row r="19" spans="1:25" s="106" customFormat="1" ht="25.35" customHeight="1">
      <c r="A19" s="95">
        <v>7</v>
      </c>
      <c r="B19" s="63" t="s">
        <v>34</v>
      </c>
      <c r="C19" s="96" t="s">
        <v>880</v>
      </c>
      <c r="D19" s="97">
        <v>11062.06</v>
      </c>
      <c r="E19" s="66" t="s">
        <v>36</v>
      </c>
      <c r="F19" s="66" t="s">
        <v>36</v>
      </c>
      <c r="G19" s="97">
        <v>1606</v>
      </c>
      <c r="H19" s="99">
        <v>64</v>
      </c>
      <c r="I19" s="99">
        <f t="shared" si="0"/>
        <v>25.09375</v>
      </c>
      <c r="J19" s="99">
        <v>13</v>
      </c>
      <c r="K19" s="99">
        <v>1</v>
      </c>
      <c r="L19" s="97">
        <v>11074.06</v>
      </c>
      <c r="M19" s="97">
        <v>1608</v>
      </c>
      <c r="N19" s="107">
        <v>44918</v>
      </c>
      <c r="O19" s="101" t="s">
        <v>41</v>
      </c>
      <c r="P19" s="108"/>
      <c r="Q19" s="109"/>
      <c r="R19" s="103"/>
      <c r="S19" s="105"/>
      <c r="T19" s="105"/>
      <c r="U19" s="103"/>
      <c r="V19" s="105"/>
      <c r="W19" s="103"/>
      <c r="X19" s="109"/>
    </row>
    <row r="20" spans="1:25" s="106" customFormat="1" ht="25.35" customHeight="1">
      <c r="A20" s="95">
        <v>8</v>
      </c>
      <c r="B20" s="95">
        <v>3</v>
      </c>
      <c r="C20" s="96" t="s">
        <v>862</v>
      </c>
      <c r="D20" s="97">
        <v>9699</v>
      </c>
      <c r="E20" s="97">
        <v>23971</v>
      </c>
      <c r="F20" s="98">
        <f>(D20-E20)/E20</f>
        <v>-0.59538609152726207</v>
      </c>
      <c r="G20" s="99">
        <v>2186</v>
      </c>
      <c r="H20" s="99" t="s">
        <v>36</v>
      </c>
      <c r="I20" s="99" t="s">
        <v>36</v>
      </c>
      <c r="J20" s="99">
        <v>11</v>
      </c>
      <c r="K20" s="99">
        <v>2</v>
      </c>
      <c r="L20" s="97">
        <v>39187</v>
      </c>
      <c r="M20" s="99">
        <v>8456</v>
      </c>
      <c r="N20" s="107">
        <v>44911</v>
      </c>
      <c r="O20" s="101" t="s">
        <v>47</v>
      </c>
      <c r="P20" s="108"/>
      <c r="Q20" s="109"/>
      <c r="R20" s="103"/>
      <c r="S20" s="105"/>
      <c r="T20" s="105"/>
      <c r="U20" s="103"/>
      <c r="V20" s="105"/>
      <c r="W20" s="103"/>
      <c r="X20" s="109"/>
    </row>
    <row r="21" spans="1:25" s="106" customFormat="1" ht="25.35" customHeight="1">
      <c r="A21" s="95">
        <v>9</v>
      </c>
      <c r="B21" s="95">
        <v>4</v>
      </c>
      <c r="C21" s="96" t="s">
        <v>837</v>
      </c>
      <c r="D21" s="97">
        <v>8110.54</v>
      </c>
      <c r="E21" s="97">
        <v>17456.54</v>
      </c>
      <c r="F21" s="98">
        <f>(D21-E21)/E21</f>
        <v>-0.53538673757800803</v>
      </c>
      <c r="G21" s="97">
        <v>1633</v>
      </c>
      <c r="H21" s="99">
        <v>50</v>
      </c>
      <c r="I21" s="99">
        <f>G21/H21</f>
        <v>32.659999999999997</v>
      </c>
      <c r="J21" s="99">
        <v>8</v>
      </c>
      <c r="K21" s="99">
        <v>5</v>
      </c>
      <c r="L21" s="97">
        <v>129201.52</v>
      </c>
      <c r="M21" s="97">
        <v>24918</v>
      </c>
      <c r="N21" s="107">
        <v>44890</v>
      </c>
      <c r="O21" s="101" t="s">
        <v>84</v>
      </c>
      <c r="P21" s="108"/>
      <c r="Q21" s="109"/>
      <c r="R21" s="103"/>
      <c r="S21" s="105"/>
      <c r="T21" s="105"/>
      <c r="U21" s="103"/>
      <c r="V21" s="105"/>
      <c r="W21" s="103"/>
      <c r="X21" s="109"/>
    </row>
    <row r="22" spans="1:25" s="106" customFormat="1" ht="25.35" customHeight="1">
      <c r="A22" s="95">
        <v>10</v>
      </c>
      <c r="B22" s="95">
        <v>9</v>
      </c>
      <c r="C22" s="96" t="s">
        <v>825</v>
      </c>
      <c r="D22" s="97">
        <v>3531.35</v>
      </c>
      <c r="E22" s="97">
        <v>5628.6</v>
      </c>
      <c r="F22" s="98">
        <f>(D22-E22)/E22</f>
        <v>-0.37260597661940809</v>
      </c>
      <c r="G22" s="97">
        <v>512</v>
      </c>
      <c r="H22" s="99">
        <v>9</v>
      </c>
      <c r="I22" s="99">
        <f>G22/H22</f>
        <v>56.888888888888886</v>
      </c>
      <c r="J22" s="99">
        <v>4</v>
      </c>
      <c r="K22" s="99">
        <v>6</v>
      </c>
      <c r="L22" s="97">
        <v>97599.93</v>
      </c>
      <c r="M22" s="97">
        <v>15671</v>
      </c>
      <c r="N22" s="107">
        <v>44883</v>
      </c>
      <c r="O22" s="101" t="s">
        <v>84</v>
      </c>
      <c r="P22" s="108"/>
      <c r="Q22" s="109"/>
      <c r="R22" s="103"/>
      <c r="S22" s="105"/>
      <c r="T22" s="105"/>
      <c r="U22" s="103"/>
      <c r="V22" s="105"/>
      <c r="W22" s="103"/>
      <c r="X22" s="109"/>
    </row>
    <row r="23" spans="1:25" s="106" customFormat="1" ht="25.35" customHeight="1">
      <c r="A23" s="95"/>
      <c r="B23" s="76"/>
      <c r="C23" s="52" t="s">
        <v>52</v>
      </c>
      <c r="D23" s="124">
        <f>SUM(D13:D22)</f>
        <v>781608.50000000012</v>
      </c>
      <c r="E23" s="124">
        <v>686531.49</v>
      </c>
      <c r="F23" s="125">
        <f>(D23-E23)/E23</f>
        <v>0.13848892787132042</v>
      </c>
      <c r="G23" s="124">
        <f>SUM(G13:G22)</f>
        <v>119956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5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5" s="106" customFormat="1" ht="25.35" customHeight="1">
      <c r="A25" s="95">
        <v>11</v>
      </c>
      <c r="B25" s="95">
        <v>8</v>
      </c>
      <c r="C25" s="96" t="s">
        <v>823</v>
      </c>
      <c r="D25" s="97">
        <v>3422.7</v>
      </c>
      <c r="E25" s="97">
        <v>6710.49</v>
      </c>
      <c r="F25" s="98">
        <f t="shared" ref="F25" si="1">(D25-E25)/E25</f>
        <v>-0.48994782795295128</v>
      </c>
      <c r="G25" s="97">
        <v>542</v>
      </c>
      <c r="H25" s="99">
        <v>19</v>
      </c>
      <c r="I25" s="99">
        <f>G25/H25</f>
        <v>28.526315789473685</v>
      </c>
      <c r="J25" s="99">
        <v>5</v>
      </c>
      <c r="K25" s="99">
        <v>6</v>
      </c>
      <c r="L25" s="97">
        <v>204282.23</v>
      </c>
      <c r="M25" s="97">
        <v>31899</v>
      </c>
      <c r="N25" s="107">
        <v>44883</v>
      </c>
      <c r="O25" s="101" t="s">
        <v>824</v>
      </c>
      <c r="P25" s="108"/>
      <c r="Q25" s="109"/>
      <c r="R25" s="103"/>
      <c r="S25" s="105"/>
      <c r="T25" s="105"/>
      <c r="U25" s="103"/>
      <c r="V25" s="105"/>
      <c r="W25" s="103"/>
      <c r="X25" s="109"/>
    </row>
    <row r="26" spans="1:25" s="106" customFormat="1" ht="24.75" customHeight="1">
      <c r="A26" s="95">
        <v>12</v>
      </c>
      <c r="B26" s="95">
        <v>10</v>
      </c>
      <c r="C26" s="96" t="s">
        <v>878</v>
      </c>
      <c r="D26" s="97">
        <v>2472.91</v>
      </c>
      <c r="E26" s="97">
        <v>4545.29</v>
      </c>
      <c r="F26" s="98">
        <f t="shared" ref="F26:F33" si="2">(D26-E26)/E26</f>
        <v>-0.45594010503180216</v>
      </c>
      <c r="G26" s="97">
        <v>398</v>
      </c>
      <c r="H26" s="99">
        <v>21</v>
      </c>
      <c r="I26" s="99">
        <f>G26/H26</f>
        <v>18.952380952380953</v>
      </c>
      <c r="J26" s="99">
        <v>5</v>
      </c>
      <c r="K26" s="99">
        <v>2</v>
      </c>
      <c r="L26" s="97">
        <v>7018.2</v>
      </c>
      <c r="M26" s="97">
        <v>1229</v>
      </c>
      <c r="N26" s="107">
        <v>44911</v>
      </c>
      <c r="O26" s="101" t="s">
        <v>835</v>
      </c>
      <c r="P26" s="108"/>
      <c r="Q26" s="109"/>
      <c r="R26" s="103"/>
      <c r="S26" s="105"/>
      <c r="T26" s="105"/>
      <c r="U26" s="103"/>
      <c r="V26" s="105"/>
      <c r="W26" s="103"/>
      <c r="X26" s="109"/>
    </row>
    <row r="27" spans="1:25" s="106" customFormat="1" ht="24.75" customHeight="1">
      <c r="A27" s="95">
        <v>13</v>
      </c>
      <c r="B27" s="95">
        <v>13</v>
      </c>
      <c r="C27" s="96" t="s">
        <v>786</v>
      </c>
      <c r="D27" s="97">
        <v>3391</v>
      </c>
      <c r="E27" s="97">
        <v>3873.4</v>
      </c>
      <c r="F27" s="98">
        <v>-0.17377866039261192</v>
      </c>
      <c r="G27" s="97">
        <v>512</v>
      </c>
      <c r="H27" s="99">
        <v>12</v>
      </c>
      <c r="I27" s="99">
        <f>G27/H27</f>
        <v>42.666666666666664</v>
      </c>
      <c r="J27" s="99">
        <v>5</v>
      </c>
      <c r="K27" s="99">
        <v>10</v>
      </c>
      <c r="L27" s="97">
        <v>185858.3</v>
      </c>
      <c r="M27" s="97">
        <v>29362</v>
      </c>
      <c r="N27" s="107">
        <v>44855</v>
      </c>
      <c r="O27" s="101" t="s">
        <v>139</v>
      </c>
      <c r="P27" s="108"/>
      <c r="Q27" s="109"/>
      <c r="R27" s="103"/>
      <c r="S27" s="105"/>
      <c r="T27" s="105"/>
      <c r="U27" s="103"/>
      <c r="V27" s="105"/>
      <c r="W27" s="103"/>
      <c r="X27" s="109"/>
    </row>
    <row r="28" spans="1:25" s="106" customFormat="1" ht="25.35" customHeight="1">
      <c r="A28" s="95">
        <v>14</v>
      </c>
      <c r="B28" s="95">
        <v>11</v>
      </c>
      <c r="C28" s="96" t="s">
        <v>861</v>
      </c>
      <c r="D28" s="97">
        <v>1819</v>
      </c>
      <c r="E28" s="97">
        <v>4518</v>
      </c>
      <c r="F28" s="98">
        <f t="shared" si="2"/>
        <v>-0.59738822487826471</v>
      </c>
      <c r="G28" s="99">
        <v>257</v>
      </c>
      <c r="H28" s="99" t="s">
        <v>36</v>
      </c>
      <c r="I28" s="99" t="s">
        <v>36</v>
      </c>
      <c r="J28" s="99">
        <v>5</v>
      </c>
      <c r="K28" s="99">
        <v>3</v>
      </c>
      <c r="L28" s="97">
        <v>18378</v>
      </c>
      <c r="M28" s="99">
        <v>2760</v>
      </c>
      <c r="N28" s="107">
        <v>44904</v>
      </c>
      <c r="O28" s="101" t="s">
        <v>47</v>
      </c>
      <c r="P28" s="108"/>
      <c r="Q28" s="109"/>
      <c r="R28" s="103"/>
      <c r="S28" s="105"/>
      <c r="T28" s="105"/>
      <c r="U28" s="103"/>
      <c r="V28" s="105"/>
      <c r="W28" s="103"/>
      <c r="X28" s="109"/>
    </row>
    <row r="29" spans="1:25" s="106" customFormat="1" ht="25.35" customHeight="1">
      <c r="A29" s="95">
        <v>15</v>
      </c>
      <c r="B29" s="95">
        <v>7</v>
      </c>
      <c r="C29" s="96" t="s">
        <v>843</v>
      </c>
      <c r="D29" s="97">
        <v>1621.44</v>
      </c>
      <c r="E29" s="97">
        <v>8077.16</v>
      </c>
      <c r="F29" s="98">
        <f t="shared" si="2"/>
        <v>-0.79925617419984241</v>
      </c>
      <c r="G29" s="97">
        <v>233</v>
      </c>
      <c r="H29" s="99">
        <v>5</v>
      </c>
      <c r="I29" s="99">
        <f t="shared" ref="I29:I37" si="3">G29/H29</f>
        <v>46.6</v>
      </c>
      <c r="J29" s="99">
        <v>2</v>
      </c>
      <c r="K29" s="99">
        <v>4</v>
      </c>
      <c r="L29" s="97">
        <v>57893.24</v>
      </c>
      <c r="M29" s="97">
        <v>8239</v>
      </c>
      <c r="N29" s="107">
        <v>44897</v>
      </c>
      <c r="O29" s="101" t="s">
        <v>41</v>
      </c>
      <c r="P29" s="108"/>
      <c r="Q29" s="109"/>
      <c r="R29" s="103"/>
      <c r="S29" s="105"/>
      <c r="T29" s="105"/>
      <c r="U29" s="103"/>
      <c r="V29" s="105"/>
      <c r="W29" s="103"/>
      <c r="X29" s="109"/>
    </row>
    <row r="30" spans="1:25" s="106" customFormat="1" ht="25.35" customHeight="1">
      <c r="A30" s="95">
        <v>16</v>
      </c>
      <c r="B30" s="95">
        <v>14</v>
      </c>
      <c r="C30" s="96" t="s">
        <v>805</v>
      </c>
      <c r="D30" s="97">
        <v>1492.96</v>
      </c>
      <c r="E30" s="97">
        <v>2500.39</v>
      </c>
      <c r="F30" s="98">
        <f t="shared" si="2"/>
        <v>-0.40290914617319695</v>
      </c>
      <c r="G30" s="97">
        <v>240</v>
      </c>
      <c r="H30" s="99">
        <v>10</v>
      </c>
      <c r="I30" s="99">
        <f t="shared" si="3"/>
        <v>24</v>
      </c>
      <c r="J30" s="99">
        <v>1</v>
      </c>
      <c r="K30" s="99">
        <v>7</v>
      </c>
      <c r="L30" s="97">
        <v>262403.53000000003</v>
      </c>
      <c r="M30" s="97">
        <v>36255</v>
      </c>
      <c r="N30" s="107">
        <v>44876</v>
      </c>
      <c r="O30" s="101" t="s">
        <v>84</v>
      </c>
      <c r="P30" s="108"/>
      <c r="Q30" s="109"/>
      <c r="R30" s="103"/>
      <c r="S30" s="105"/>
      <c r="T30" s="105"/>
      <c r="U30" s="103"/>
      <c r="V30" s="105"/>
      <c r="W30" s="103"/>
      <c r="X30" s="109"/>
    </row>
    <row r="31" spans="1:25" s="106" customFormat="1" ht="25.35" customHeight="1">
      <c r="A31" s="95">
        <v>17</v>
      </c>
      <c r="B31" s="95">
        <v>12</v>
      </c>
      <c r="C31" s="96" t="s">
        <v>793</v>
      </c>
      <c r="D31" s="97">
        <v>767.81</v>
      </c>
      <c r="E31" s="97">
        <v>4380.8</v>
      </c>
      <c r="F31" s="98">
        <f t="shared" si="2"/>
        <v>-0.82473292549306065</v>
      </c>
      <c r="G31" s="97">
        <v>164</v>
      </c>
      <c r="H31" s="99">
        <v>12</v>
      </c>
      <c r="I31" s="99">
        <f t="shared" si="3"/>
        <v>13.666666666666666</v>
      </c>
      <c r="J31" s="99">
        <v>2</v>
      </c>
      <c r="K31" s="99">
        <v>8</v>
      </c>
      <c r="L31" s="97">
        <v>183503.05</v>
      </c>
      <c r="M31" s="97">
        <v>35991</v>
      </c>
      <c r="N31" s="107">
        <v>44869</v>
      </c>
      <c r="O31" s="101" t="s">
        <v>142</v>
      </c>
      <c r="P31" s="108"/>
      <c r="Q31" s="109"/>
      <c r="R31" s="103"/>
      <c r="S31" s="105"/>
      <c r="T31" s="105"/>
      <c r="U31" s="103"/>
      <c r="V31" s="105"/>
      <c r="W31" s="103"/>
      <c r="X31" s="109"/>
    </row>
    <row r="32" spans="1:25" s="106" customFormat="1" ht="25.35" customHeight="1">
      <c r="A32" s="95">
        <v>18</v>
      </c>
      <c r="B32" s="95">
        <v>19</v>
      </c>
      <c r="C32" s="96" t="s">
        <v>868</v>
      </c>
      <c r="D32" s="97">
        <v>666.1</v>
      </c>
      <c r="E32" s="97">
        <v>417.5</v>
      </c>
      <c r="F32" s="98">
        <f t="shared" si="2"/>
        <v>0.5954491017964072</v>
      </c>
      <c r="G32" s="97">
        <v>125</v>
      </c>
      <c r="H32" s="99">
        <v>4</v>
      </c>
      <c r="I32" s="99">
        <f t="shared" si="3"/>
        <v>31.25</v>
      </c>
      <c r="J32" s="99">
        <v>2</v>
      </c>
      <c r="K32" s="99">
        <v>5</v>
      </c>
      <c r="L32" s="97">
        <v>3309.7</v>
      </c>
      <c r="M32" s="97">
        <v>591</v>
      </c>
      <c r="N32" s="107">
        <v>44896</v>
      </c>
      <c r="O32" s="101" t="s">
        <v>570</v>
      </c>
      <c r="P32" s="102"/>
      <c r="Q32" s="102"/>
      <c r="R32" s="103"/>
      <c r="S32" s="103"/>
      <c r="T32" s="103"/>
      <c r="U32" s="104"/>
      <c r="V32" s="105"/>
      <c r="W32" s="105"/>
      <c r="X32" s="105"/>
      <c r="Y32" s="103"/>
    </row>
    <row r="33" spans="1:27" s="106" customFormat="1" ht="25.35" customHeight="1">
      <c r="A33" s="95">
        <v>19</v>
      </c>
      <c r="B33" s="95">
        <v>16</v>
      </c>
      <c r="C33" s="96" t="s">
        <v>834</v>
      </c>
      <c r="D33" s="97">
        <v>656.9</v>
      </c>
      <c r="E33" s="97">
        <v>877.77</v>
      </c>
      <c r="F33" s="98">
        <f t="shared" si="2"/>
        <v>-0.25162628023286282</v>
      </c>
      <c r="G33" s="97">
        <v>108</v>
      </c>
      <c r="H33" s="122">
        <v>5</v>
      </c>
      <c r="I33" s="99">
        <f t="shared" si="3"/>
        <v>21.6</v>
      </c>
      <c r="J33" s="99">
        <v>1</v>
      </c>
      <c r="K33" s="99">
        <v>6</v>
      </c>
      <c r="L33" s="97">
        <v>20767.060000000001</v>
      </c>
      <c r="M33" s="97">
        <v>3918</v>
      </c>
      <c r="N33" s="107">
        <v>44883</v>
      </c>
      <c r="O33" s="101" t="s">
        <v>835</v>
      </c>
      <c r="P33" s="102"/>
      <c r="Q33" s="102"/>
      <c r="R33" s="103"/>
      <c r="S33" s="103"/>
      <c r="T33" s="103"/>
      <c r="U33" s="103"/>
      <c r="V33" s="103"/>
      <c r="W33" s="103"/>
      <c r="X33" s="105"/>
    </row>
    <row r="34" spans="1:27" s="106" customFormat="1" ht="25.35" customHeight="1">
      <c r="A34" s="95">
        <v>20</v>
      </c>
      <c r="B34" s="69" t="s">
        <v>36</v>
      </c>
      <c r="C34" s="68" t="s">
        <v>864</v>
      </c>
      <c r="D34" s="66">
        <v>634</v>
      </c>
      <c r="E34" s="66" t="s">
        <v>36</v>
      </c>
      <c r="F34" s="66" t="s">
        <v>36</v>
      </c>
      <c r="G34" s="67">
        <v>110</v>
      </c>
      <c r="H34" s="66">
        <v>6</v>
      </c>
      <c r="I34" s="99">
        <f t="shared" si="3"/>
        <v>18.333333333333332</v>
      </c>
      <c r="J34" s="66">
        <v>3</v>
      </c>
      <c r="K34" s="66">
        <v>3</v>
      </c>
      <c r="L34" s="67">
        <v>3608.3500000000004</v>
      </c>
      <c r="M34" s="67">
        <v>743</v>
      </c>
      <c r="N34" s="107">
        <v>44904</v>
      </c>
      <c r="O34" s="64" t="s">
        <v>80</v>
      </c>
      <c r="P34" s="102"/>
      <c r="Q34" s="102"/>
      <c r="R34" s="103"/>
      <c r="S34" s="103"/>
      <c r="T34" s="103"/>
      <c r="U34" s="103"/>
      <c r="V34" s="103"/>
      <c r="W34" s="103"/>
      <c r="X34" s="105"/>
    </row>
    <row r="35" spans="1:27" s="106" customFormat="1" ht="25.35" customHeight="1">
      <c r="A35" s="95"/>
      <c r="B35" s="76"/>
      <c r="C35" s="52" t="s">
        <v>66</v>
      </c>
      <c r="D35" s="124">
        <f>SUM(D23:D34)</f>
        <v>798553.32000000007</v>
      </c>
      <c r="E35" s="124">
        <v>705943.95000000007</v>
      </c>
      <c r="F35" s="125">
        <f>(D35-E35)/E35</f>
        <v>0.1311851599549794</v>
      </c>
      <c r="G35" s="126">
        <f>SUM(G23:G34)</f>
        <v>122645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7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4.75" customHeight="1">
      <c r="A37" s="95">
        <v>21</v>
      </c>
      <c r="B37" s="69" t="s">
        <v>36</v>
      </c>
      <c r="C37" s="68" t="s">
        <v>833</v>
      </c>
      <c r="D37" s="67">
        <v>456.29999999999995</v>
      </c>
      <c r="E37" s="66" t="s">
        <v>36</v>
      </c>
      <c r="F37" s="66" t="s">
        <v>36</v>
      </c>
      <c r="G37" s="67">
        <v>84</v>
      </c>
      <c r="H37" s="66">
        <v>10</v>
      </c>
      <c r="I37" s="66">
        <f t="shared" si="3"/>
        <v>8.4</v>
      </c>
      <c r="J37" s="66">
        <v>3</v>
      </c>
      <c r="K37" s="66" t="s">
        <v>36</v>
      </c>
      <c r="L37" s="67">
        <v>4618.4800000000014</v>
      </c>
      <c r="M37" s="67">
        <v>1023</v>
      </c>
      <c r="N37" s="127">
        <v>44883</v>
      </c>
      <c r="O37" s="64" t="s">
        <v>80</v>
      </c>
      <c r="P37" s="102"/>
      <c r="Q37" s="93"/>
      <c r="R37" s="94"/>
      <c r="S37" s="93"/>
      <c r="T37" s="93"/>
      <c r="U37" s="104"/>
      <c r="V37" s="105"/>
      <c r="W37" s="105"/>
      <c r="X37" s="104"/>
      <c r="Y37" s="103"/>
    </row>
    <row r="38" spans="1:27" s="106" customFormat="1" ht="25.35" customHeight="1">
      <c r="A38" s="95">
        <v>22</v>
      </c>
      <c r="B38" s="95">
        <v>22</v>
      </c>
      <c r="C38" s="96" t="s">
        <v>701</v>
      </c>
      <c r="D38" s="97">
        <v>405.5</v>
      </c>
      <c r="E38" s="97">
        <v>207</v>
      </c>
      <c r="F38" s="98">
        <f>(D38-E38)/E38</f>
        <v>0.95893719806763289</v>
      </c>
      <c r="G38" s="97">
        <v>85</v>
      </c>
      <c r="H38" s="99">
        <v>2</v>
      </c>
      <c r="I38" s="99">
        <f>G38/H38</f>
        <v>42.5</v>
      </c>
      <c r="J38" s="99">
        <v>2</v>
      </c>
      <c r="K38" s="99">
        <v>19</v>
      </c>
      <c r="L38" s="97">
        <v>645373.32999999996</v>
      </c>
      <c r="M38" s="97">
        <v>99220</v>
      </c>
      <c r="N38" s="107">
        <v>44792</v>
      </c>
      <c r="O38" s="101" t="s">
        <v>142</v>
      </c>
      <c r="P38" s="102"/>
      <c r="Q38" s="93"/>
      <c r="R38" s="94"/>
      <c r="S38" s="93"/>
      <c r="T38" s="93"/>
      <c r="U38" s="104"/>
      <c r="V38" s="105"/>
      <c r="W38" s="105"/>
      <c r="X38" s="104"/>
      <c r="Y38" s="103"/>
    </row>
    <row r="39" spans="1:27" s="106" customFormat="1" ht="25.35" customHeight="1">
      <c r="A39" s="95">
        <v>23</v>
      </c>
      <c r="B39" s="95">
        <v>18</v>
      </c>
      <c r="C39" s="96" t="s">
        <v>842</v>
      </c>
      <c r="D39" s="97">
        <v>377</v>
      </c>
      <c r="E39" s="97">
        <v>544</v>
      </c>
      <c r="F39" s="98">
        <f>(D39-E39)/E39</f>
        <v>-0.30698529411764708</v>
      </c>
      <c r="G39" s="97">
        <v>69</v>
      </c>
      <c r="H39" s="99" t="s">
        <v>36</v>
      </c>
      <c r="I39" s="99" t="s">
        <v>36</v>
      </c>
      <c r="J39" s="99">
        <v>2</v>
      </c>
      <c r="K39" s="99">
        <v>5</v>
      </c>
      <c r="L39" s="97">
        <v>7398</v>
      </c>
      <c r="M39" s="97">
        <v>1396</v>
      </c>
      <c r="N39" s="107">
        <v>44890</v>
      </c>
      <c r="O39" s="101" t="s">
        <v>47</v>
      </c>
      <c r="P39" s="111"/>
      <c r="Q39" s="103"/>
      <c r="R39" s="102"/>
      <c r="S39" s="102"/>
      <c r="T39" s="103"/>
      <c r="U39" s="103"/>
      <c r="V39" s="103"/>
      <c r="W39" s="104"/>
      <c r="X39" s="104"/>
      <c r="Y39" s="105"/>
      <c r="Z39" s="105"/>
      <c r="AA39" s="103"/>
    </row>
    <row r="40" spans="1:27" s="106" customFormat="1" ht="25.35" customHeight="1">
      <c r="A40" s="95">
        <v>24</v>
      </c>
      <c r="B40" s="63" t="s">
        <v>34</v>
      </c>
      <c r="C40" s="96" t="s">
        <v>885</v>
      </c>
      <c r="D40" s="97">
        <v>365.8</v>
      </c>
      <c r="E40" s="66" t="s">
        <v>36</v>
      </c>
      <c r="F40" s="66" t="s">
        <v>36</v>
      </c>
      <c r="G40" s="97">
        <v>71</v>
      </c>
      <c r="H40" s="99">
        <v>9</v>
      </c>
      <c r="I40" s="99">
        <f t="shared" ref="I40:I51" si="4">G40/H40</f>
        <v>7.8888888888888893</v>
      </c>
      <c r="J40" s="99">
        <v>3</v>
      </c>
      <c r="K40" s="99">
        <v>1</v>
      </c>
      <c r="L40" s="97">
        <v>365.8</v>
      </c>
      <c r="M40" s="97">
        <v>71</v>
      </c>
      <c r="N40" s="107">
        <v>44918</v>
      </c>
      <c r="O40" s="101" t="s">
        <v>82</v>
      </c>
      <c r="P40" s="102"/>
      <c r="Q40" s="93"/>
      <c r="R40" s="94"/>
      <c r="S40" s="93"/>
      <c r="T40" s="93"/>
      <c r="U40" s="104"/>
      <c r="V40" s="105"/>
      <c r="W40" s="105"/>
      <c r="X40" s="104"/>
      <c r="Y40" s="103"/>
    </row>
    <row r="41" spans="1:27" s="106" customFormat="1" ht="25.35" customHeight="1">
      <c r="A41" s="95">
        <v>25</v>
      </c>
      <c r="B41" s="95">
        <v>15</v>
      </c>
      <c r="C41" s="96" t="s">
        <v>866</v>
      </c>
      <c r="D41" s="97">
        <v>324</v>
      </c>
      <c r="E41" s="97">
        <v>1255.5999999999999</v>
      </c>
      <c r="F41" s="98">
        <f>(D41-E41)/E41</f>
        <v>-0.74195603695444412</v>
      </c>
      <c r="G41" s="97">
        <v>61</v>
      </c>
      <c r="H41" s="99">
        <v>4</v>
      </c>
      <c r="I41" s="99">
        <f t="shared" si="4"/>
        <v>15.25</v>
      </c>
      <c r="J41" s="99">
        <v>3</v>
      </c>
      <c r="K41" s="99">
        <v>5</v>
      </c>
      <c r="L41" s="97">
        <v>6052.4</v>
      </c>
      <c r="M41" s="97">
        <v>1071</v>
      </c>
      <c r="N41" s="107">
        <v>44896</v>
      </c>
      <c r="O41" s="101" t="s">
        <v>570</v>
      </c>
      <c r="P41" s="102"/>
      <c r="Q41" s="93"/>
      <c r="R41" s="94"/>
      <c r="S41" s="93"/>
      <c r="T41" s="93"/>
      <c r="U41" s="104"/>
      <c r="V41" s="105"/>
      <c r="W41" s="105"/>
      <c r="X41" s="104"/>
      <c r="Y41" s="103"/>
    </row>
    <row r="42" spans="1:27" s="106" customFormat="1" ht="25.35" customHeight="1">
      <c r="A42" s="95">
        <v>26</v>
      </c>
      <c r="B42" s="95">
        <v>31</v>
      </c>
      <c r="C42" s="96" t="s">
        <v>867</v>
      </c>
      <c r="D42" s="97">
        <v>313</v>
      </c>
      <c r="E42" s="97">
        <v>22</v>
      </c>
      <c r="F42" s="98">
        <f>(D42-E42)/E42</f>
        <v>13.227272727272727</v>
      </c>
      <c r="G42" s="97">
        <v>66</v>
      </c>
      <c r="H42" s="99">
        <v>4</v>
      </c>
      <c r="I42" s="99">
        <f t="shared" si="4"/>
        <v>16.5</v>
      </c>
      <c r="J42" s="99">
        <v>3</v>
      </c>
      <c r="K42" s="99">
        <v>5</v>
      </c>
      <c r="L42" s="97">
        <v>1187.4000000000001</v>
      </c>
      <c r="M42" s="97">
        <v>219</v>
      </c>
      <c r="N42" s="107">
        <v>44896</v>
      </c>
      <c r="O42" s="101" t="s">
        <v>570</v>
      </c>
      <c r="P42" s="102"/>
      <c r="Q42" s="93"/>
      <c r="R42" s="94"/>
      <c r="S42" s="93"/>
      <c r="T42" s="93"/>
      <c r="U42" s="104"/>
      <c r="V42" s="105"/>
      <c r="W42" s="105"/>
      <c r="X42" s="104"/>
      <c r="Y42" s="103"/>
    </row>
    <row r="43" spans="1:27" s="106" customFormat="1" ht="25.35" customHeight="1">
      <c r="A43" s="95">
        <v>27</v>
      </c>
      <c r="B43" s="123">
        <v>20</v>
      </c>
      <c r="C43" s="96" t="s">
        <v>854</v>
      </c>
      <c r="D43" s="97">
        <v>282</v>
      </c>
      <c r="E43" s="97">
        <v>409</v>
      </c>
      <c r="F43" s="98">
        <v>-0.71332445503609732</v>
      </c>
      <c r="G43" s="97">
        <v>42</v>
      </c>
      <c r="H43" s="99">
        <v>1</v>
      </c>
      <c r="I43" s="99">
        <f t="shared" si="4"/>
        <v>42</v>
      </c>
      <c r="J43" s="99">
        <v>1</v>
      </c>
      <c r="K43" s="99">
        <v>4</v>
      </c>
      <c r="L43" s="97">
        <v>6314.63</v>
      </c>
      <c r="M43" s="97">
        <v>1216</v>
      </c>
      <c r="N43" s="107">
        <v>44897</v>
      </c>
      <c r="O43" s="101" t="s">
        <v>139</v>
      </c>
      <c r="P43" s="102"/>
      <c r="Q43" s="93"/>
      <c r="R43" s="94"/>
      <c r="S43" s="93"/>
      <c r="T43" s="93"/>
      <c r="U43" s="104"/>
      <c r="V43" s="105"/>
      <c r="W43" s="105"/>
      <c r="X43" s="104"/>
      <c r="Y43" s="103"/>
    </row>
    <row r="44" spans="1:27" s="106" customFormat="1" ht="25.35" customHeight="1">
      <c r="A44" s="95">
        <v>28</v>
      </c>
      <c r="B44" s="66" t="s">
        <v>36</v>
      </c>
      <c r="C44" s="96" t="s">
        <v>832</v>
      </c>
      <c r="D44" s="97">
        <v>268</v>
      </c>
      <c r="E44" s="66" t="s">
        <v>36</v>
      </c>
      <c r="F44" s="66" t="s">
        <v>36</v>
      </c>
      <c r="G44" s="97">
        <v>50</v>
      </c>
      <c r="H44" s="99">
        <v>2</v>
      </c>
      <c r="I44" s="99">
        <f t="shared" si="4"/>
        <v>25</v>
      </c>
      <c r="J44" s="99">
        <v>1</v>
      </c>
      <c r="K44" s="66" t="s">
        <v>36</v>
      </c>
      <c r="L44" s="97">
        <v>6931.33</v>
      </c>
      <c r="M44" s="97">
        <v>1427</v>
      </c>
      <c r="N44" s="107">
        <v>44883</v>
      </c>
      <c r="O44" s="101" t="s">
        <v>82</v>
      </c>
      <c r="P44" s="102"/>
      <c r="Q44" s="93"/>
      <c r="R44" s="94"/>
      <c r="S44" s="93"/>
      <c r="T44" s="93"/>
      <c r="U44" s="104"/>
      <c r="V44" s="105"/>
      <c r="W44" s="105"/>
      <c r="X44" s="104"/>
      <c r="Y44" s="103"/>
    </row>
    <row r="45" spans="1:27" s="106" customFormat="1" ht="25.35" customHeight="1">
      <c r="A45" s="95">
        <v>29</v>
      </c>
      <c r="B45" s="66" t="s">
        <v>36</v>
      </c>
      <c r="C45" s="96" t="s">
        <v>757</v>
      </c>
      <c r="D45" s="97">
        <v>238.5</v>
      </c>
      <c r="E45" s="66" t="s">
        <v>36</v>
      </c>
      <c r="F45" s="66" t="s">
        <v>36</v>
      </c>
      <c r="G45" s="97">
        <v>45</v>
      </c>
      <c r="H45" s="99">
        <v>2</v>
      </c>
      <c r="I45" s="99">
        <f t="shared" si="4"/>
        <v>22.5</v>
      </c>
      <c r="J45" s="99">
        <v>2</v>
      </c>
      <c r="K45" s="66" t="s">
        <v>36</v>
      </c>
      <c r="L45" s="97">
        <v>16889.52</v>
      </c>
      <c r="M45" s="97">
        <v>2704</v>
      </c>
      <c r="N45" s="107">
        <v>44841</v>
      </c>
      <c r="O45" s="101" t="s">
        <v>37</v>
      </c>
      <c r="P45" s="102"/>
      <c r="Q45" s="93"/>
      <c r="R45" s="94"/>
      <c r="S45" s="93"/>
      <c r="T45" s="93"/>
      <c r="U45" s="104"/>
      <c r="V45" s="105"/>
      <c r="W45" s="105"/>
      <c r="X45" s="104"/>
      <c r="Y45" s="103"/>
    </row>
    <row r="46" spans="1:27" s="106" customFormat="1" ht="25.35" customHeight="1">
      <c r="A46" s="95">
        <v>30</v>
      </c>
      <c r="B46" s="66" t="s">
        <v>36</v>
      </c>
      <c r="C46" s="96" t="s">
        <v>845</v>
      </c>
      <c r="D46" s="97">
        <v>186</v>
      </c>
      <c r="E46" s="66" t="s">
        <v>36</v>
      </c>
      <c r="F46" s="66" t="s">
        <v>36</v>
      </c>
      <c r="G46" s="97">
        <v>35</v>
      </c>
      <c r="H46" s="99">
        <v>2</v>
      </c>
      <c r="I46" s="99">
        <f t="shared" si="4"/>
        <v>17.5</v>
      </c>
      <c r="J46" s="99">
        <v>1</v>
      </c>
      <c r="K46" s="66">
        <v>5</v>
      </c>
      <c r="L46" s="97">
        <v>3580.65</v>
      </c>
      <c r="M46" s="97">
        <v>674</v>
      </c>
      <c r="N46" s="107">
        <v>44890</v>
      </c>
      <c r="O46" s="101" t="s">
        <v>139</v>
      </c>
      <c r="P46" s="102"/>
      <c r="Q46" s="93"/>
      <c r="R46" s="94"/>
      <c r="S46" s="93"/>
      <c r="T46" s="93"/>
      <c r="U46" s="104"/>
      <c r="V46" s="105"/>
      <c r="W46" s="105"/>
      <c r="X46" s="104"/>
      <c r="Y46" s="103"/>
    </row>
    <row r="47" spans="1:27" s="106" customFormat="1" ht="25.35" customHeight="1">
      <c r="A47" s="95"/>
      <c r="B47" s="76"/>
      <c r="C47" s="52" t="s">
        <v>90</v>
      </c>
      <c r="D47" s="124">
        <f>SUM(D35:D46)</f>
        <v>801769.42000000016</v>
      </c>
      <c r="E47" s="124">
        <v>707229.32000000007</v>
      </c>
      <c r="F47" s="125">
        <f>(D47-E47)/E47</f>
        <v>0.13367672595926888</v>
      </c>
      <c r="G47" s="126">
        <f>SUM(G35:G46)</f>
        <v>123253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7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123">
        <v>21</v>
      </c>
      <c r="C49" s="96" t="s">
        <v>831</v>
      </c>
      <c r="D49" s="97">
        <v>117</v>
      </c>
      <c r="E49" s="97">
        <v>394</v>
      </c>
      <c r="F49" s="98">
        <f>(D49-E49)/E49</f>
        <v>-0.70304568527918787</v>
      </c>
      <c r="G49" s="97">
        <v>23</v>
      </c>
      <c r="H49" s="99">
        <v>1</v>
      </c>
      <c r="I49" s="99">
        <f t="shared" si="4"/>
        <v>23</v>
      </c>
      <c r="J49" s="99">
        <v>1</v>
      </c>
      <c r="K49" s="99">
        <v>5</v>
      </c>
      <c r="L49" s="97">
        <v>12140.31</v>
      </c>
      <c r="M49" s="97">
        <v>2262</v>
      </c>
      <c r="N49" s="107">
        <v>44890</v>
      </c>
      <c r="O49" s="101" t="s">
        <v>56</v>
      </c>
      <c r="P49" s="102"/>
      <c r="Q49" s="93"/>
      <c r="R49" s="94"/>
      <c r="S49" s="93"/>
      <c r="T49" s="93"/>
      <c r="U49" s="104"/>
      <c r="V49" s="105"/>
      <c r="W49" s="105"/>
      <c r="X49" s="104"/>
      <c r="Y49" s="103"/>
    </row>
    <row r="50" spans="1:25" s="106" customFormat="1" ht="25.35" customHeight="1">
      <c r="A50" s="95">
        <v>32</v>
      </c>
      <c r="B50" s="95">
        <v>28</v>
      </c>
      <c r="C50" s="96" t="s">
        <v>777</v>
      </c>
      <c r="D50" s="97">
        <v>95.38</v>
      </c>
      <c r="E50" s="97">
        <v>46.5</v>
      </c>
      <c r="F50" s="98">
        <f>(D50-E50)/E50</f>
        <v>1.0511827956989246</v>
      </c>
      <c r="G50" s="97">
        <v>30</v>
      </c>
      <c r="H50" s="99">
        <v>1</v>
      </c>
      <c r="I50" s="99">
        <f t="shared" si="4"/>
        <v>30</v>
      </c>
      <c r="J50" s="99">
        <v>1</v>
      </c>
      <c r="K50" s="99">
        <v>10</v>
      </c>
      <c r="L50" s="97">
        <v>84032.41</v>
      </c>
      <c r="M50" s="97">
        <v>16946</v>
      </c>
      <c r="N50" s="107">
        <v>44855</v>
      </c>
      <c r="O50" s="101" t="s">
        <v>41</v>
      </c>
      <c r="P50" s="102"/>
      <c r="Q50" s="93"/>
      <c r="R50" s="94"/>
      <c r="S50" s="93"/>
      <c r="T50" s="93"/>
      <c r="U50" s="104"/>
      <c r="V50" s="105"/>
      <c r="W50" s="105"/>
      <c r="X50" s="104"/>
      <c r="Y50" s="103"/>
    </row>
    <row r="51" spans="1:25" s="106" customFormat="1" ht="25.35" customHeight="1">
      <c r="A51" s="95">
        <v>33</v>
      </c>
      <c r="B51" s="123">
        <v>24</v>
      </c>
      <c r="C51" s="96" t="s">
        <v>51</v>
      </c>
      <c r="D51" s="97">
        <v>61.38</v>
      </c>
      <c r="E51" s="97">
        <v>118.4</v>
      </c>
      <c r="F51" s="98">
        <f>(D51-E51)/E51</f>
        <v>-0.48158783783783782</v>
      </c>
      <c r="G51" s="97">
        <v>20</v>
      </c>
      <c r="H51" s="99">
        <v>1</v>
      </c>
      <c r="I51" s="99">
        <f t="shared" si="4"/>
        <v>20</v>
      </c>
      <c r="J51" s="99">
        <v>1</v>
      </c>
      <c r="K51" s="99">
        <v>38</v>
      </c>
      <c r="L51" s="97">
        <v>189193.7</v>
      </c>
      <c r="M51" s="97">
        <v>46693</v>
      </c>
      <c r="N51" s="107">
        <v>44659</v>
      </c>
      <c r="O51" s="101" t="s">
        <v>41</v>
      </c>
      <c r="P51" s="102"/>
      <c r="Q51" s="93"/>
      <c r="R51" s="94"/>
      <c r="S51" s="93"/>
      <c r="T51" s="93"/>
      <c r="U51" s="104"/>
      <c r="V51" s="105"/>
      <c r="W51" s="105"/>
      <c r="X51" s="104"/>
      <c r="Y51" s="103"/>
    </row>
    <row r="52" spans="1:25" s="106" customFormat="1" ht="25.35" customHeight="1">
      <c r="A52" s="95">
        <v>34</v>
      </c>
      <c r="B52" s="95">
        <v>30</v>
      </c>
      <c r="C52" s="96" t="s">
        <v>850</v>
      </c>
      <c r="D52" s="97">
        <v>13</v>
      </c>
      <c r="E52" s="97">
        <v>27.5</v>
      </c>
      <c r="F52" s="98">
        <f>(D52-E52)/E52</f>
        <v>-0.52727272727272723</v>
      </c>
      <c r="G52" s="97">
        <v>4</v>
      </c>
      <c r="H52" s="99">
        <v>1</v>
      </c>
      <c r="I52" s="99">
        <f>G52/H52</f>
        <v>4</v>
      </c>
      <c r="J52" s="99">
        <v>1</v>
      </c>
      <c r="K52" s="99">
        <v>4</v>
      </c>
      <c r="L52" s="97">
        <v>759</v>
      </c>
      <c r="M52" s="97">
        <v>167</v>
      </c>
      <c r="N52" s="107">
        <v>44897</v>
      </c>
      <c r="O52" s="101" t="s">
        <v>82</v>
      </c>
      <c r="P52" s="102"/>
      <c r="Q52" s="93"/>
      <c r="R52" s="94"/>
      <c r="S52" s="93"/>
      <c r="T52" s="93"/>
      <c r="U52" s="104"/>
      <c r="V52" s="105"/>
      <c r="W52" s="105"/>
      <c r="X52" s="104"/>
      <c r="Y52" s="103"/>
    </row>
    <row r="53" spans="1:25" ht="25.35" customHeight="1">
      <c r="A53" s="41"/>
      <c r="B53" s="41"/>
      <c r="C53" s="52" t="s">
        <v>218</v>
      </c>
      <c r="D53" s="62">
        <f>SUM(D47:D52)</f>
        <v>802056.18000000017</v>
      </c>
      <c r="E53" s="124">
        <v>707251</v>
      </c>
      <c r="F53" s="20">
        <f>(D53-E53)/E53</f>
        <v>0.13404743153420803</v>
      </c>
      <c r="G53" s="62">
        <f>SUM(G47:G52)</f>
        <v>123330</v>
      </c>
      <c r="H53" s="62"/>
      <c r="I53" s="43"/>
      <c r="J53" s="119"/>
      <c r="K53" s="119"/>
      <c r="L53" s="45"/>
      <c r="M53" s="49"/>
      <c r="N53" s="46"/>
      <c r="O53" s="53"/>
      <c r="P53" s="61"/>
      <c r="U53" s="60"/>
    </row>
    <row r="54" spans="1:25" ht="23.1" customHeight="1"/>
    <row r="55" spans="1:25" ht="17.100000000000001" customHeight="1"/>
    <row r="71" spans="16:21" ht="12" customHeight="1"/>
    <row r="74" spans="16:21">
      <c r="S74" s="61"/>
    </row>
    <row r="75" spans="16:21">
      <c r="P75" s="61"/>
    </row>
    <row r="76" spans="16:21">
      <c r="U76" s="61"/>
    </row>
  </sheetData>
  <sortState xmlns:xlrd2="http://schemas.microsoft.com/office/spreadsheetml/2017/richdata2" ref="B13:O52">
    <sortCondition descending="1" ref="D13:D52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20F6E-EBCF-47AF-881F-1FDA62D0DE0B}">
  <sheetPr>
    <tabColor theme="0"/>
  </sheetPr>
  <dimension ref="A1:AA74"/>
  <sheetViews>
    <sheetView topLeftCell="A19" zoomScale="60" zoomScaleNormal="60" workbookViewId="0">
      <selection activeCell="K29" sqref="K2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874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875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4">
      <c r="A6" s="207"/>
      <c r="B6" s="207"/>
      <c r="C6" s="212"/>
      <c r="D6" s="32" t="s">
        <v>876</v>
      </c>
      <c r="E6" s="32" t="s">
        <v>859</v>
      </c>
      <c r="F6" s="212"/>
      <c r="G6" s="212" t="s">
        <v>876</v>
      </c>
      <c r="H6" s="212"/>
      <c r="I6" s="212"/>
      <c r="J6" s="215"/>
      <c r="K6" s="215"/>
      <c r="L6" s="212"/>
      <c r="M6" s="212"/>
      <c r="N6" s="212"/>
      <c r="O6" s="212"/>
    </row>
    <row r="7" spans="1:24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4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4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4" ht="21.6">
      <c r="A10" s="207"/>
      <c r="B10" s="207"/>
      <c r="C10" s="212"/>
      <c r="D10" s="32" t="s">
        <v>877</v>
      </c>
      <c r="E10" s="32" t="s">
        <v>860</v>
      </c>
      <c r="F10" s="212"/>
      <c r="G10" s="32" t="s">
        <v>877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4" ht="15.6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 t="s">
        <v>34</v>
      </c>
      <c r="C13" s="96" t="s">
        <v>871</v>
      </c>
      <c r="D13" s="97">
        <v>551202.71</v>
      </c>
      <c r="E13" s="99" t="s">
        <v>36</v>
      </c>
      <c r="F13" s="99" t="s">
        <v>36</v>
      </c>
      <c r="G13" s="97">
        <v>74712</v>
      </c>
      <c r="H13" s="99">
        <v>645</v>
      </c>
      <c r="I13" s="99">
        <f>G13/H13</f>
        <v>115.83255813953488</v>
      </c>
      <c r="J13" s="99">
        <v>33</v>
      </c>
      <c r="K13" s="99">
        <v>1</v>
      </c>
      <c r="L13" s="97">
        <v>583823.01</v>
      </c>
      <c r="M13" s="97">
        <v>78888</v>
      </c>
      <c r="N13" s="65">
        <v>44911</v>
      </c>
      <c r="O13" s="101" t="s">
        <v>84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4" s="106" customFormat="1" ht="25.35" customHeight="1">
      <c r="A14" s="95">
        <v>2</v>
      </c>
      <c r="B14" s="95" t="s">
        <v>58</v>
      </c>
      <c r="C14" s="96" t="s">
        <v>870</v>
      </c>
      <c r="D14" s="97">
        <v>37164.050000000003</v>
      </c>
      <c r="E14" s="99" t="s">
        <v>36</v>
      </c>
      <c r="F14" s="99" t="s">
        <v>36</v>
      </c>
      <c r="G14" s="97">
        <v>7801</v>
      </c>
      <c r="H14" s="99">
        <v>79</v>
      </c>
      <c r="I14" s="99">
        <f>G14/H14</f>
        <v>98.74683544303798</v>
      </c>
      <c r="J14" s="99">
        <v>16</v>
      </c>
      <c r="K14" s="99">
        <v>0</v>
      </c>
      <c r="L14" s="97">
        <v>71711.58</v>
      </c>
      <c r="M14" s="97">
        <v>14702</v>
      </c>
      <c r="N14" s="139" t="s">
        <v>60</v>
      </c>
      <c r="O14" s="101" t="s">
        <v>853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4" s="106" customFormat="1" ht="25.35" customHeight="1">
      <c r="A15" s="95">
        <v>3</v>
      </c>
      <c r="B15" s="95" t="s">
        <v>34</v>
      </c>
      <c r="C15" s="96" t="s">
        <v>862</v>
      </c>
      <c r="D15" s="97">
        <v>23971</v>
      </c>
      <c r="E15" s="99">
        <v>5517</v>
      </c>
      <c r="F15" s="98">
        <f>(D15-E15)/E15</f>
        <v>3.3449338408555374</v>
      </c>
      <c r="G15" s="99">
        <v>5067</v>
      </c>
      <c r="H15" s="99" t="s">
        <v>36</v>
      </c>
      <c r="I15" s="99" t="s">
        <v>36</v>
      </c>
      <c r="J15" s="99">
        <v>21</v>
      </c>
      <c r="K15" s="99">
        <v>1</v>
      </c>
      <c r="L15" s="97">
        <v>29488</v>
      </c>
      <c r="M15" s="99">
        <v>6270</v>
      </c>
      <c r="N15" s="107">
        <v>44911</v>
      </c>
      <c r="O15" s="101" t="s">
        <v>47</v>
      </c>
      <c r="P15" s="108"/>
      <c r="Q15" s="109"/>
      <c r="R15" s="103"/>
      <c r="S15" s="105"/>
      <c r="T15" s="105"/>
      <c r="U15" s="103"/>
      <c r="V15" s="105"/>
      <c r="W15" s="103"/>
      <c r="X15" s="109"/>
    </row>
    <row r="16" spans="1:24" s="106" customFormat="1" ht="25.35" customHeight="1">
      <c r="A16" s="95">
        <v>4</v>
      </c>
      <c r="B16" s="95">
        <v>3</v>
      </c>
      <c r="C16" s="96" t="s">
        <v>837</v>
      </c>
      <c r="D16" s="97">
        <v>17456.54</v>
      </c>
      <c r="E16" s="97">
        <v>24915.56</v>
      </c>
      <c r="F16" s="98">
        <f>(D16-E16)/E16</f>
        <v>-0.29937195872779904</v>
      </c>
      <c r="G16" s="97">
        <v>3432</v>
      </c>
      <c r="H16" s="99">
        <v>146</v>
      </c>
      <c r="I16" s="99">
        <f t="shared" ref="I16:I22" si="0">G16/H16</f>
        <v>23.506849315068493</v>
      </c>
      <c r="J16" s="99">
        <v>18</v>
      </c>
      <c r="K16" s="99">
        <v>4</v>
      </c>
      <c r="L16" s="97">
        <v>121090.98</v>
      </c>
      <c r="M16" s="97">
        <v>23285</v>
      </c>
      <c r="N16" s="107">
        <v>44890</v>
      </c>
      <c r="O16" s="101" t="s">
        <v>84</v>
      </c>
      <c r="P16" s="108"/>
      <c r="Q16" s="109"/>
      <c r="R16" s="103"/>
      <c r="S16" s="105"/>
      <c r="T16" s="105"/>
      <c r="U16" s="103"/>
      <c r="V16" s="105"/>
      <c r="W16" s="103"/>
      <c r="X16" s="109"/>
    </row>
    <row r="17" spans="1:25" s="106" customFormat="1" ht="25.35" customHeight="1">
      <c r="A17" s="95">
        <v>5</v>
      </c>
      <c r="B17" s="95">
        <v>4</v>
      </c>
      <c r="C17" s="96" t="s">
        <v>774</v>
      </c>
      <c r="D17" s="97">
        <v>15920.46</v>
      </c>
      <c r="E17" s="97">
        <v>20430.68</v>
      </c>
      <c r="F17" s="98">
        <f>(D17-E17)/E17</f>
        <v>-0.22075721415048355</v>
      </c>
      <c r="G17" s="97">
        <v>2250</v>
      </c>
      <c r="H17" s="99">
        <v>83</v>
      </c>
      <c r="I17" s="99">
        <f t="shared" si="0"/>
        <v>27.108433734939759</v>
      </c>
      <c r="J17" s="99">
        <v>8</v>
      </c>
      <c r="K17" s="99">
        <v>10</v>
      </c>
      <c r="L17" s="97">
        <v>968942.31</v>
      </c>
      <c r="M17" s="97">
        <v>138769</v>
      </c>
      <c r="N17" s="107">
        <v>44848</v>
      </c>
      <c r="O17" s="101" t="s">
        <v>775</v>
      </c>
      <c r="P17" s="108"/>
      <c r="Q17" s="109"/>
      <c r="R17" s="103"/>
      <c r="S17" s="105"/>
      <c r="T17" s="105"/>
      <c r="U17" s="103"/>
      <c r="V17" s="105"/>
      <c r="W17" s="103"/>
      <c r="X17" s="109"/>
    </row>
    <row r="18" spans="1:25" s="106" customFormat="1" ht="25.35" customHeight="1">
      <c r="A18" s="95">
        <v>6</v>
      </c>
      <c r="B18" s="95" t="s">
        <v>58</v>
      </c>
      <c r="C18" s="96" t="s">
        <v>879</v>
      </c>
      <c r="D18" s="97">
        <v>15855.19</v>
      </c>
      <c r="E18" s="99" t="s">
        <v>36</v>
      </c>
      <c r="F18" s="99" t="s">
        <v>36</v>
      </c>
      <c r="G18" s="97">
        <v>2592</v>
      </c>
      <c r="H18" s="99">
        <v>72</v>
      </c>
      <c r="I18" s="99">
        <f t="shared" si="0"/>
        <v>36</v>
      </c>
      <c r="J18" s="99">
        <v>12</v>
      </c>
      <c r="K18" s="99">
        <v>0</v>
      </c>
      <c r="L18" s="97">
        <v>15855.19</v>
      </c>
      <c r="M18" s="97">
        <v>2592</v>
      </c>
      <c r="N18" s="138" t="s">
        <v>60</v>
      </c>
      <c r="O18" s="101" t="s">
        <v>142</v>
      </c>
      <c r="P18" s="108"/>
      <c r="Q18" s="109"/>
      <c r="R18" s="103"/>
      <c r="S18" s="105"/>
      <c r="T18" s="105"/>
      <c r="U18" s="103"/>
      <c r="V18" s="105"/>
      <c r="W18" s="103"/>
      <c r="X18" s="109"/>
    </row>
    <row r="19" spans="1:25" customFormat="1" ht="25.35" customHeight="1">
      <c r="A19" s="95">
        <v>7</v>
      </c>
      <c r="B19" s="123">
        <v>5</v>
      </c>
      <c r="C19" s="96" t="s">
        <v>843</v>
      </c>
      <c r="D19" s="97">
        <v>8077.16</v>
      </c>
      <c r="E19" s="97">
        <v>16818.12</v>
      </c>
      <c r="F19" s="98">
        <f>(D19-E19)/E19</f>
        <v>-0.51973466713283056</v>
      </c>
      <c r="G19" s="97">
        <v>1125</v>
      </c>
      <c r="H19" s="99">
        <v>49</v>
      </c>
      <c r="I19" s="99">
        <f t="shared" si="0"/>
        <v>22.959183673469386</v>
      </c>
      <c r="J19" s="99">
        <v>7</v>
      </c>
      <c r="K19" s="99">
        <v>3</v>
      </c>
      <c r="L19" s="97">
        <v>56271.8</v>
      </c>
      <c r="M19" s="97">
        <v>8006</v>
      </c>
      <c r="N19" s="107">
        <v>44897</v>
      </c>
      <c r="O19" s="101" t="s">
        <v>41</v>
      </c>
      <c r="P19" s="136"/>
      <c r="Q19" s="137"/>
      <c r="R19" s="129"/>
      <c r="S19" s="132"/>
      <c r="T19" s="132"/>
      <c r="U19" s="129"/>
      <c r="V19" s="132"/>
      <c r="W19" s="129"/>
      <c r="X19" s="137"/>
    </row>
    <row r="20" spans="1:25" s="106" customFormat="1" ht="25.35" customHeight="1">
      <c r="A20" s="95">
        <v>8</v>
      </c>
      <c r="B20" s="95">
        <v>6</v>
      </c>
      <c r="C20" s="96" t="s">
        <v>823</v>
      </c>
      <c r="D20" s="97">
        <v>6710.49</v>
      </c>
      <c r="E20" s="97">
        <v>16107.98</v>
      </c>
      <c r="F20" s="98">
        <f>(D20-E20)/E20</f>
        <v>-0.58340586467080291</v>
      </c>
      <c r="G20" s="97">
        <v>969</v>
      </c>
      <c r="H20" s="99">
        <v>58</v>
      </c>
      <c r="I20" s="99">
        <f t="shared" si="0"/>
        <v>16.706896551724139</v>
      </c>
      <c r="J20" s="99">
        <v>6</v>
      </c>
      <c r="K20" s="99">
        <v>5</v>
      </c>
      <c r="L20" s="97">
        <v>200859.53</v>
      </c>
      <c r="M20" s="97">
        <v>31357</v>
      </c>
      <c r="N20" s="107">
        <v>44883</v>
      </c>
      <c r="O20" s="101" t="s">
        <v>824</v>
      </c>
      <c r="P20" s="108"/>
      <c r="Q20" s="109"/>
      <c r="R20" s="103"/>
      <c r="S20" s="105"/>
      <c r="T20" s="105"/>
      <c r="U20" s="103"/>
      <c r="V20" s="105"/>
      <c r="W20" s="103"/>
      <c r="X20" s="109"/>
    </row>
    <row r="21" spans="1:25" s="106" customFormat="1" ht="25.35" customHeight="1">
      <c r="A21" s="95">
        <v>9</v>
      </c>
      <c r="B21" s="95">
        <v>9</v>
      </c>
      <c r="C21" s="96" t="s">
        <v>825</v>
      </c>
      <c r="D21" s="97">
        <v>5628.6</v>
      </c>
      <c r="E21" s="97">
        <v>10698.39</v>
      </c>
      <c r="F21" s="98">
        <f>(D21-E21)/E21</f>
        <v>-0.47388345349160005</v>
      </c>
      <c r="G21" s="97">
        <v>843</v>
      </c>
      <c r="H21" s="99">
        <v>37</v>
      </c>
      <c r="I21" s="99">
        <f t="shared" si="0"/>
        <v>22.783783783783782</v>
      </c>
      <c r="J21" s="99">
        <v>7</v>
      </c>
      <c r="K21" s="99">
        <v>5</v>
      </c>
      <c r="L21" s="97">
        <v>94068.58</v>
      </c>
      <c r="M21" s="97">
        <v>15159</v>
      </c>
      <c r="N21" s="107">
        <v>44883</v>
      </c>
      <c r="O21" s="101" t="s">
        <v>84</v>
      </c>
      <c r="P21" s="108"/>
      <c r="Q21" s="109"/>
      <c r="R21" s="103"/>
      <c r="S21" s="105"/>
      <c r="T21" s="105"/>
      <c r="U21" s="103"/>
      <c r="V21" s="105"/>
      <c r="W21" s="103"/>
      <c r="X21" s="109"/>
    </row>
    <row r="22" spans="1:25" s="106" customFormat="1" ht="25.35" customHeight="1">
      <c r="A22" s="95">
        <v>10</v>
      </c>
      <c r="B22" s="95" t="s">
        <v>34</v>
      </c>
      <c r="C22" s="96" t="s">
        <v>878</v>
      </c>
      <c r="D22" s="97">
        <v>4545.29</v>
      </c>
      <c r="E22" s="99" t="s">
        <v>36</v>
      </c>
      <c r="F22" s="99" t="s">
        <v>36</v>
      </c>
      <c r="G22" s="97">
        <v>890</v>
      </c>
      <c r="H22" s="99">
        <v>75</v>
      </c>
      <c r="I22" s="66">
        <f t="shared" si="0"/>
        <v>11.866666666666667</v>
      </c>
      <c r="J22" s="99">
        <v>10</v>
      </c>
      <c r="K22" s="99">
        <v>1</v>
      </c>
      <c r="L22" s="97">
        <v>4545.29</v>
      </c>
      <c r="M22" s="97">
        <v>890</v>
      </c>
      <c r="N22" s="65">
        <v>44911</v>
      </c>
      <c r="O22" s="101" t="s">
        <v>835</v>
      </c>
      <c r="P22" s="108"/>
      <c r="Q22" s="109"/>
      <c r="R22" s="103"/>
      <c r="S22" s="105"/>
      <c r="T22" s="105"/>
      <c r="U22" s="103"/>
      <c r="V22" s="105"/>
      <c r="W22" s="103"/>
      <c r="X22" s="109"/>
    </row>
    <row r="23" spans="1:25" s="106" customFormat="1" ht="25.35" customHeight="1">
      <c r="A23" s="95"/>
      <c r="B23" s="76"/>
      <c r="C23" s="52" t="s">
        <v>52</v>
      </c>
      <c r="D23" s="124">
        <f>SUM(D13:D22)</f>
        <v>686531.49</v>
      </c>
      <c r="E23" s="124">
        <v>188141.57</v>
      </c>
      <c r="F23" s="125">
        <f>(D23-E23)/E23</f>
        <v>2.6490154196119442</v>
      </c>
      <c r="G23" s="124">
        <f>SUM(G13:G22)</f>
        <v>99681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5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5" s="106" customFormat="1" ht="25.35" customHeight="1">
      <c r="A25" s="95">
        <v>11</v>
      </c>
      <c r="B25" s="95">
        <v>7</v>
      </c>
      <c r="C25" s="96" t="s">
        <v>861</v>
      </c>
      <c r="D25" s="97">
        <v>4518</v>
      </c>
      <c r="E25" s="99">
        <v>12041</v>
      </c>
      <c r="F25" s="98">
        <f t="shared" ref="F25:F35" si="1">(D25-E25)/E25</f>
        <v>-0.624781994850926</v>
      </c>
      <c r="G25" s="99">
        <v>669</v>
      </c>
      <c r="H25" s="99" t="s">
        <v>36</v>
      </c>
      <c r="I25" s="99" t="s">
        <v>36</v>
      </c>
      <c r="J25" s="99">
        <v>7</v>
      </c>
      <c r="K25" s="99">
        <v>2</v>
      </c>
      <c r="L25" s="97">
        <v>16559</v>
      </c>
      <c r="M25" s="99">
        <v>2503</v>
      </c>
      <c r="N25" s="107">
        <v>44904</v>
      </c>
      <c r="O25" s="101" t="s">
        <v>47</v>
      </c>
      <c r="P25" s="108"/>
      <c r="Q25" s="109"/>
      <c r="R25" s="103"/>
      <c r="S25" s="105"/>
      <c r="T25" s="105"/>
      <c r="U25" s="103"/>
      <c r="V25" s="105"/>
      <c r="W25" s="103"/>
      <c r="X25" s="109"/>
    </row>
    <row r="26" spans="1:25" s="106" customFormat="1" ht="25.35" customHeight="1">
      <c r="A26" s="95">
        <v>12</v>
      </c>
      <c r="B26" s="95">
        <v>10</v>
      </c>
      <c r="C26" s="96" t="s">
        <v>793</v>
      </c>
      <c r="D26" s="97">
        <v>4380.8</v>
      </c>
      <c r="E26" s="97">
        <v>7270.34</v>
      </c>
      <c r="F26" s="98">
        <f t="shared" si="1"/>
        <v>-0.3974422104055656</v>
      </c>
      <c r="G26" s="97">
        <v>864</v>
      </c>
      <c r="H26" s="99">
        <v>77</v>
      </c>
      <c r="I26" s="99">
        <f>G26/H26</f>
        <v>11.220779220779221</v>
      </c>
      <c r="J26" s="99">
        <v>8</v>
      </c>
      <c r="K26" s="99">
        <v>7</v>
      </c>
      <c r="L26" s="97">
        <v>182735.24</v>
      </c>
      <c r="M26" s="97">
        <v>35827</v>
      </c>
      <c r="N26" s="107">
        <v>44869</v>
      </c>
      <c r="O26" s="101" t="s">
        <v>142</v>
      </c>
      <c r="P26" s="108"/>
      <c r="Q26" s="109"/>
      <c r="R26" s="103"/>
      <c r="S26" s="105"/>
      <c r="T26" s="105"/>
      <c r="U26" s="103"/>
      <c r="V26" s="105"/>
      <c r="W26" s="103"/>
      <c r="X26" s="109"/>
    </row>
    <row r="27" spans="1:25" s="106" customFormat="1" ht="25.35" customHeight="1">
      <c r="A27" s="95">
        <v>13</v>
      </c>
      <c r="B27" s="95">
        <v>14</v>
      </c>
      <c r="C27" s="96" t="s">
        <v>786</v>
      </c>
      <c r="D27" s="97">
        <v>3873.4</v>
      </c>
      <c r="E27" s="97">
        <v>4688.09</v>
      </c>
      <c r="F27" s="98">
        <f t="shared" si="1"/>
        <v>-0.17377866039261192</v>
      </c>
      <c r="G27" s="97">
        <v>635</v>
      </c>
      <c r="H27" s="99">
        <v>16</v>
      </c>
      <c r="I27" s="99">
        <f>G27/H27</f>
        <v>39.6875</v>
      </c>
      <c r="J27" s="99">
        <v>2</v>
      </c>
      <c r="K27" s="99">
        <v>9</v>
      </c>
      <c r="L27" s="97">
        <v>182467.3</v>
      </c>
      <c r="M27" s="97">
        <v>28850</v>
      </c>
      <c r="N27" s="107">
        <v>44855</v>
      </c>
      <c r="O27" s="101" t="s">
        <v>139</v>
      </c>
      <c r="P27" s="108"/>
      <c r="Q27" s="109"/>
      <c r="R27" s="103"/>
      <c r="S27" s="105"/>
      <c r="T27" s="105"/>
      <c r="U27" s="103"/>
      <c r="V27" s="105"/>
      <c r="W27" s="103"/>
      <c r="X27" s="109"/>
    </row>
    <row r="28" spans="1:25" s="106" customFormat="1" ht="25.35" customHeight="1">
      <c r="A28" s="95">
        <v>14</v>
      </c>
      <c r="B28" s="95">
        <v>8</v>
      </c>
      <c r="C28" s="96" t="s">
        <v>805</v>
      </c>
      <c r="D28" s="97">
        <v>2500.39</v>
      </c>
      <c r="E28" s="97">
        <v>10771.18</v>
      </c>
      <c r="F28" s="98">
        <f t="shared" si="1"/>
        <v>-0.76786294537831512</v>
      </c>
      <c r="G28" s="97">
        <v>402</v>
      </c>
      <c r="H28" s="99">
        <v>24</v>
      </c>
      <c r="I28" s="99">
        <f>G28/H28</f>
        <v>16.75</v>
      </c>
      <c r="J28" s="99">
        <v>4</v>
      </c>
      <c r="K28" s="99">
        <v>6</v>
      </c>
      <c r="L28" s="97">
        <v>260910.57</v>
      </c>
      <c r="M28" s="97">
        <v>36015</v>
      </c>
      <c r="N28" s="107">
        <v>44876</v>
      </c>
      <c r="O28" s="101" t="s">
        <v>84</v>
      </c>
      <c r="P28" s="108"/>
      <c r="Q28" s="109"/>
      <c r="R28" s="103"/>
      <c r="S28" s="105"/>
      <c r="T28" s="105"/>
      <c r="U28" s="103"/>
      <c r="V28" s="105"/>
      <c r="W28" s="103"/>
      <c r="X28" s="109"/>
    </row>
    <row r="29" spans="1:25" s="106" customFormat="1" ht="25.35" customHeight="1">
      <c r="A29" s="95">
        <v>15</v>
      </c>
      <c r="B29" s="95">
        <v>17</v>
      </c>
      <c r="C29" s="96" t="s">
        <v>866</v>
      </c>
      <c r="D29" s="97">
        <v>1255.5999999999999</v>
      </c>
      <c r="E29" s="99">
        <v>2236.4</v>
      </c>
      <c r="F29" s="98">
        <f t="shared" si="1"/>
        <v>-0.43856197460203905</v>
      </c>
      <c r="G29" s="97">
        <v>268</v>
      </c>
      <c r="H29" s="99">
        <v>11</v>
      </c>
      <c r="I29" s="99">
        <f>G29/H29</f>
        <v>24.363636363636363</v>
      </c>
      <c r="J29" s="99">
        <v>5</v>
      </c>
      <c r="K29" s="99">
        <v>4</v>
      </c>
      <c r="L29" s="97">
        <v>5728.4</v>
      </c>
      <c r="M29" s="97">
        <v>1010</v>
      </c>
      <c r="N29" s="107">
        <v>44896</v>
      </c>
      <c r="O29" s="101" t="s">
        <v>570</v>
      </c>
      <c r="P29" s="108"/>
      <c r="Q29" s="109"/>
      <c r="R29" s="103"/>
      <c r="S29" s="105"/>
      <c r="T29" s="105"/>
      <c r="U29" s="103"/>
      <c r="V29" s="105"/>
      <c r="W29" s="103"/>
      <c r="X29" s="109"/>
    </row>
    <row r="30" spans="1:25" s="106" customFormat="1" ht="25.35" customHeight="1">
      <c r="A30" s="95">
        <v>16</v>
      </c>
      <c r="B30" s="95">
        <v>22</v>
      </c>
      <c r="C30" s="96" t="s">
        <v>834</v>
      </c>
      <c r="D30" s="97">
        <v>877.77</v>
      </c>
      <c r="E30" s="97">
        <v>1283</v>
      </c>
      <c r="F30" s="98">
        <f t="shared" si="1"/>
        <v>-0.31584567420109122</v>
      </c>
      <c r="G30" s="97">
        <v>149</v>
      </c>
      <c r="H30" s="99">
        <v>14</v>
      </c>
      <c r="I30" s="99">
        <f>G30/H30</f>
        <v>10.642857142857142</v>
      </c>
      <c r="J30" s="99">
        <v>3</v>
      </c>
      <c r="K30" s="99">
        <v>5</v>
      </c>
      <c r="L30" s="97">
        <v>20110.16</v>
      </c>
      <c r="M30" s="97">
        <v>3810</v>
      </c>
      <c r="N30" s="107">
        <v>44883</v>
      </c>
      <c r="O30" s="101" t="s">
        <v>835</v>
      </c>
      <c r="P30" s="108"/>
      <c r="Q30" s="109"/>
      <c r="R30" s="103"/>
      <c r="S30" s="105"/>
      <c r="T30" s="105"/>
      <c r="U30" s="103"/>
      <c r="V30" s="105"/>
      <c r="W30" s="103"/>
      <c r="X30" s="109"/>
    </row>
    <row r="31" spans="1:25" s="106" customFormat="1" ht="25.35" customHeight="1">
      <c r="A31" s="95">
        <v>17</v>
      </c>
      <c r="B31" s="95">
        <v>12</v>
      </c>
      <c r="C31" s="96" t="s">
        <v>863</v>
      </c>
      <c r="D31" s="97">
        <v>636</v>
      </c>
      <c r="E31" s="99">
        <v>5923</v>
      </c>
      <c r="F31" s="98">
        <f t="shared" si="1"/>
        <v>-0.89262198210366372</v>
      </c>
      <c r="G31" s="99">
        <v>90</v>
      </c>
      <c r="H31" s="99" t="s">
        <v>36</v>
      </c>
      <c r="I31" s="99" t="s">
        <v>36</v>
      </c>
      <c r="J31" s="99">
        <v>1</v>
      </c>
      <c r="K31" s="99">
        <v>2</v>
      </c>
      <c r="L31" s="97">
        <v>6559</v>
      </c>
      <c r="M31" s="99">
        <v>1024</v>
      </c>
      <c r="N31" s="107">
        <v>44904</v>
      </c>
      <c r="O31" s="101" t="s">
        <v>47</v>
      </c>
      <c r="P31" s="108"/>
      <c r="Q31" s="109"/>
      <c r="R31" s="103"/>
      <c r="S31" s="105"/>
      <c r="T31" s="105"/>
      <c r="U31" s="103"/>
      <c r="V31" s="105"/>
      <c r="W31" s="103"/>
      <c r="X31" s="109"/>
    </row>
    <row r="32" spans="1:25" s="106" customFormat="1" ht="25.35" customHeight="1">
      <c r="A32" s="95">
        <v>18</v>
      </c>
      <c r="B32" s="95">
        <v>33</v>
      </c>
      <c r="C32" s="96" t="s">
        <v>842</v>
      </c>
      <c r="D32" s="97">
        <v>544</v>
      </c>
      <c r="E32" s="97">
        <v>113</v>
      </c>
      <c r="F32" s="98">
        <f t="shared" si="1"/>
        <v>3.8141592920353982</v>
      </c>
      <c r="G32" s="97">
        <v>100</v>
      </c>
      <c r="H32" s="99" t="s">
        <v>36</v>
      </c>
      <c r="I32" s="99" t="s">
        <v>36</v>
      </c>
      <c r="J32" s="99">
        <v>4</v>
      </c>
      <c r="K32" s="99">
        <v>4</v>
      </c>
      <c r="L32" s="97">
        <v>7021</v>
      </c>
      <c r="M32" s="97">
        <v>1327</v>
      </c>
      <c r="N32" s="107">
        <v>44890</v>
      </c>
      <c r="O32" s="101" t="s">
        <v>47</v>
      </c>
      <c r="P32" s="108"/>
      <c r="Q32" s="109"/>
      <c r="R32" s="103"/>
      <c r="S32" s="105"/>
      <c r="T32" s="105"/>
      <c r="U32" s="103"/>
      <c r="V32" s="105"/>
      <c r="W32" s="103"/>
      <c r="X32" s="109"/>
    </row>
    <row r="33" spans="1:27" s="106" customFormat="1" ht="25.35" customHeight="1">
      <c r="A33" s="95">
        <v>19</v>
      </c>
      <c r="B33" s="95">
        <v>21</v>
      </c>
      <c r="C33" s="96" t="s">
        <v>868</v>
      </c>
      <c r="D33" s="97">
        <v>417.5</v>
      </c>
      <c r="E33" s="99">
        <v>1113.0250000000001</v>
      </c>
      <c r="F33" s="98">
        <f t="shared" si="1"/>
        <v>-0.6248961164394331</v>
      </c>
      <c r="G33" s="97">
        <v>74</v>
      </c>
      <c r="H33" s="99">
        <v>4</v>
      </c>
      <c r="I33" s="99">
        <f>G33/H33</f>
        <v>18.5</v>
      </c>
      <c r="J33" s="99">
        <v>3</v>
      </c>
      <c r="K33" s="99">
        <v>4</v>
      </c>
      <c r="L33" s="97">
        <v>2643.6</v>
      </c>
      <c r="M33" s="97">
        <v>466</v>
      </c>
      <c r="N33" s="107">
        <v>44896</v>
      </c>
      <c r="O33" s="101" t="s">
        <v>570</v>
      </c>
      <c r="P33" s="102"/>
      <c r="Q33" s="102"/>
      <c r="R33" s="103"/>
      <c r="S33" s="103"/>
      <c r="T33" s="103"/>
      <c r="U33" s="104"/>
      <c r="V33" s="105"/>
      <c r="W33" s="105"/>
      <c r="X33" s="105"/>
      <c r="Y33" s="103"/>
    </row>
    <row r="34" spans="1:27" s="106" customFormat="1" ht="25.35" customHeight="1">
      <c r="A34" s="95">
        <v>20</v>
      </c>
      <c r="B34" s="95">
        <v>20</v>
      </c>
      <c r="C34" s="96" t="s">
        <v>854</v>
      </c>
      <c r="D34" s="97">
        <v>409</v>
      </c>
      <c r="E34" s="97">
        <v>1426.7</v>
      </c>
      <c r="F34" s="98">
        <f t="shared" si="1"/>
        <v>-0.71332445503609732</v>
      </c>
      <c r="G34" s="97">
        <v>73</v>
      </c>
      <c r="H34" s="99">
        <v>5</v>
      </c>
      <c r="I34" s="99">
        <f>G34/H34</f>
        <v>14.6</v>
      </c>
      <c r="J34" s="99">
        <v>2</v>
      </c>
      <c r="K34" s="99">
        <v>3</v>
      </c>
      <c r="L34" s="97">
        <v>6032.63</v>
      </c>
      <c r="M34" s="97">
        <v>1174</v>
      </c>
      <c r="N34" s="107">
        <v>44897</v>
      </c>
      <c r="O34" s="101" t="s">
        <v>139</v>
      </c>
      <c r="P34" s="102"/>
      <c r="Q34" s="102"/>
      <c r="R34" s="103"/>
      <c r="S34" s="103"/>
      <c r="T34" s="103"/>
      <c r="U34" s="103"/>
      <c r="V34" s="103"/>
      <c r="W34" s="103"/>
      <c r="X34" s="105"/>
    </row>
    <row r="35" spans="1:27" s="106" customFormat="1" ht="25.35" customHeight="1">
      <c r="A35" s="95"/>
      <c r="B35" s="76"/>
      <c r="C35" s="52" t="s">
        <v>66</v>
      </c>
      <c r="D35" s="124">
        <f>SUM(D23:D34)</f>
        <v>705943.95000000007</v>
      </c>
      <c r="E35" s="124">
        <v>224309.61</v>
      </c>
      <c r="F35" s="125">
        <f t="shared" si="1"/>
        <v>2.1471854906261045</v>
      </c>
      <c r="G35" s="126">
        <f>SUM(G23:G34)</f>
        <v>103005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7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5.35" customHeight="1">
      <c r="A37" s="95">
        <v>21</v>
      </c>
      <c r="B37" s="95">
        <v>26</v>
      </c>
      <c r="C37" s="96" t="s">
        <v>831</v>
      </c>
      <c r="D37" s="97">
        <v>394</v>
      </c>
      <c r="E37" s="97">
        <v>403.5</v>
      </c>
      <c r="F37" s="98">
        <f t="shared" ref="F37:F42" si="2">(D37-E37)/E37</f>
        <v>-2.3543990086741014E-2</v>
      </c>
      <c r="G37" s="97">
        <v>72</v>
      </c>
      <c r="H37" s="122">
        <v>5</v>
      </c>
      <c r="I37" s="99">
        <f t="shared" ref="I37:I46" si="3">G37/H37</f>
        <v>14.4</v>
      </c>
      <c r="J37" s="99">
        <v>3</v>
      </c>
      <c r="K37" s="99">
        <v>4</v>
      </c>
      <c r="L37" s="97">
        <v>12023.31</v>
      </c>
      <c r="M37" s="97">
        <v>2239</v>
      </c>
      <c r="N37" s="107">
        <v>44890</v>
      </c>
      <c r="O37" s="101" t="s">
        <v>56</v>
      </c>
      <c r="P37" s="102"/>
      <c r="Q37" s="102"/>
      <c r="R37" s="103"/>
      <c r="S37" s="103"/>
      <c r="T37" s="103"/>
      <c r="U37" s="103"/>
      <c r="V37" s="103"/>
      <c r="W37" s="103"/>
      <c r="X37" s="105"/>
    </row>
    <row r="38" spans="1:27" s="106" customFormat="1" ht="25.35" customHeight="1">
      <c r="A38" s="95">
        <v>22</v>
      </c>
      <c r="B38" s="95">
        <v>27</v>
      </c>
      <c r="C38" s="96" t="s">
        <v>701</v>
      </c>
      <c r="D38" s="97">
        <v>207</v>
      </c>
      <c r="E38" s="97">
        <v>349</v>
      </c>
      <c r="F38" s="98">
        <f t="shared" si="2"/>
        <v>-0.40687679083094558</v>
      </c>
      <c r="G38" s="97">
        <v>39</v>
      </c>
      <c r="H38" s="99">
        <v>2</v>
      </c>
      <c r="I38" s="99">
        <f t="shared" si="3"/>
        <v>19.5</v>
      </c>
      <c r="J38" s="99">
        <v>2</v>
      </c>
      <c r="K38" s="99">
        <v>18</v>
      </c>
      <c r="L38" s="97">
        <v>644767.82999999996</v>
      </c>
      <c r="M38" s="97">
        <v>99135</v>
      </c>
      <c r="N38" s="107">
        <v>44792</v>
      </c>
      <c r="O38" s="101" t="s">
        <v>142</v>
      </c>
      <c r="P38" s="102"/>
      <c r="Q38" s="102"/>
      <c r="R38" s="103"/>
      <c r="S38" s="103"/>
      <c r="T38" s="103"/>
      <c r="U38" s="103"/>
      <c r="V38" s="103"/>
      <c r="W38" s="103"/>
      <c r="X38" s="105"/>
    </row>
    <row r="39" spans="1:27" s="106" customFormat="1" ht="25.35" customHeight="1">
      <c r="A39" s="95">
        <v>23</v>
      </c>
      <c r="B39" s="95">
        <v>11</v>
      </c>
      <c r="C39" s="96" t="s">
        <v>852</v>
      </c>
      <c r="D39" s="97">
        <v>200.07</v>
      </c>
      <c r="E39" s="97">
        <v>6854.34</v>
      </c>
      <c r="F39" s="98">
        <f t="shared" si="2"/>
        <v>-0.97081119407557848</v>
      </c>
      <c r="G39" s="97">
        <v>27</v>
      </c>
      <c r="H39" s="99">
        <v>2</v>
      </c>
      <c r="I39" s="99">
        <f t="shared" si="3"/>
        <v>13.5</v>
      </c>
      <c r="J39" s="99">
        <v>2</v>
      </c>
      <c r="K39" s="99">
        <v>3</v>
      </c>
      <c r="L39" s="97">
        <v>22435.74</v>
      </c>
      <c r="M39" s="97">
        <v>3550</v>
      </c>
      <c r="N39" s="107">
        <v>44897</v>
      </c>
      <c r="O39" s="101" t="s">
        <v>853</v>
      </c>
      <c r="P39" s="102"/>
      <c r="Q39" s="102"/>
      <c r="R39" s="103"/>
      <c r="S39" s="103"/>
      <c r="T39" s="103"/>
      <c r="U39" s="103"/>
      <c r="V39" s="103"/>
      <c r="W39" s="103"/>
      <c r="X39" s="105"/>
    </row>
    <row r="40" spans="1:27" s="106" customFormat="1" ht="24.75" customHeight="1">
      <c r="A40" s="95">
        <v>24</v>
      </c>
      <c r="B40" s="95">
        <v>36</v>
      </c>
      <c r="C40" s="96" t="s">
        <v>51</v>
      </c>
      <c r="D40" s="97">
        <v>118.4</v>
      </c>
      <c r="E40" s="99">
        <v>56</v>
      </c>
      <c r="F40" s="98">
        <f t="shared" si="2"/>
        <v>1.1142857142857143</v>
      </c>
      <c r="G40" s="97">
        <v>39</v>
      </c>
      <c r="H40" s="99">
        <v>1</v>
      </c>
      <c r="I40" s="99">
        <f t="shared" si="3"/>
        <v>39</v>
      </c>
      <c r="J40" s="99">
        <v>1</v>
      </c>
      <c r="K40" s="99">
        <v>37</v>
      </c>
      <c r="L40" s="97">
        <v>188910.32</v>
      </c>
      <c r="M40" s="97">
        <v>46636</v>
      </c>
      <c r="N40" s="107">
        <v>44659</v>
      </c>
      <c r="O40" s="101" t="s">
        <v>41</v>
      </c>
      <c r="P40" s="102"/>
      <c r="Q40" s="93"/>
      <c r="R40" s="94"/>
      <c r="S40" s="93"/>
      <c r="T40" s="93"/>
      <c r="U40" s="104"/>
      <c r="V40" s="105"/>
      <c r="W40" s="105"/>
      <c r="X40" s="104"/>
      <c r="Y40" s="103"/>
    </row>
    <row r="41" spans="1:27" s="106" customFormat="1" ht="25.35" customHeight="1">
      <c r="A41" s="95">
        <v>25</v>
      </c>
      <c r="B41" s="95">
        <v>18</v>
      </c>
      <c r="C41" s="96" t="s">
        <v>869</v>
      </c>
      <c r="D41" s="97">
        <v>96.5</v>
      </c>
      <c r="E41" s="99">
        <v>1888.13</v>
      </c>
      <c r="F41" s="98">
        <f t="shared" si="2"/>
        <v>-0.94889123100633965</v>
      </c>
      <c r="G41" s="97">
        <v>21</v>
      </c>
      <c r="H41" s="99">
        <v>2</v>
      </c>
      <c r="I41" s="99">
        <f t="shared" si="3"/>
        <v>10.5</v>
      </c>
      <c r="J41" s="99">
        <v>2</v>
      </c>
      <c r="K41" s="99">
        <v>2</v>
      </c>
      <c r="L41" s="97">
        <v>1984.63</v>
      </c>
      <c r="M41" s="97">
        <v>362</v>
      </c>
      <c r="N41" s="107">
        <v>44904</v>
      </c>
      <c r="O41" s="101" t="s">
        <v>139</v>
      </c>
      <c r="P41" s="102"/>
      <c r="Q41" s="93"/>
      <c r="R41" s="94"/>
      <c r="S41" s="93"/>
      <c r="T41" s="93"/>
      <c r="U41" s="104"/>
      <c r="V41" s="105"/>
      <c r="W41" s="105"/>
      <c r="X41" s="104"/>
      <c r="Y41" s="103"/>
    </row>
    <row r="42" spans="1:27" s="106" customFormat="1" ht="25.35" customHeight="1">
      <c r="A42" s="95">
        <v>26</v>
      </c>
      <c r="B42" s="95">
        <v>31</v>
      </c>
      <c r="C42" s="96" t="s">
        <v>820</v>
      </c>
      <c r="D42" s="97">
        <v>86.9</v>
      </c>
      <c r="E42" s="97">
        <v>276.10000000000002</v>
      </c>
      <c r="F42" s="98">
        <f t="shared" si="2"/>
        <v>-0.68525896414342635</v>
      </c>
      <c r="G42" s="97">
        <v>23</v>
      </c>
      <c r="H42" s="99">
        <v>4</v>
      </c>
      <c r="I42" s="99">
        <f t="shared" si="3"/>
        <v>5.75</v>
      </c>
      <c r="J42" s="99">
        <v>2</v>
      </c>
      <c r="K42" s="99">
        <v>6</v>
      </c>
      <c r="L42" s="97">
        <v>29302.81</v>
      </c>
      <c r="M42" s="97">
        <v>5708</v>
      </c>
      <c r="N42" s="107">
        <v>44876</v>
      </c>
      <c r="O42" s="101" t="s">
        <v>821</v>
      </c>
      <c r="P42" s="102"/>
      <c r="Q42" s="93"/>
      <c r="R42" s="94"/>
      <c r="S42" s="93"/>
      <c r="T42" s="93"/>
      <c r="U42" s="104"/>
      <c r="V42" s="105"/>
      <c r="W42" s="105"/>
      <c r="X42" s="104"/>
      <c r="Y42" s="103"/>
    </row>
    <row r="43" spans="1:27" s="106" customFormat="1" ht="25.35" customHeight="1">
      <c r="A43" s="95">
        <v>27</v>
      </c>
      <c r="B43" s="122" t="s">
        <v>36</v>
      </c>
      <c r="C43" s="68" t="s">
        <v>641</v>
      </c>
      <c r="D43" s="67">
        <v>66.5</v>
      </c>
      <c r="E43" s="99" t="s">
        <v>36</v>
      </c>
      <c r="F43" s="99" t="s">
        <v>36</v>
      </c>
      <c r="G43" s="67">
        <v>13</v>
      </c>
      <c r="H43" s="66">
        <v>1</v>
      </c>
      <c r="I43" s="66">
        <f t="shared" si="3"/>
        <v>13</v>
      </c>
      <c r="J43" s="66">
        <v>1</v>
      </c>
      <c r="K43" s="99" t="s">
        <v>36</v>
      </c>
      <c r="L43" s="67">
        <v>250831.03</v>
      </c>
      <c r="M43" s="67">
        <v>38976</v>
      </c>
      <c r="N43" s="65">
        <v>44736</v>
      </c>
      <c r="O43" s="64" t="s">
        <v>56</v>
      </c>
      <c r="P43" s="102"/>
      <c r="Q43" s="93"/>
      <c r="R43" s="94"/>
      <c r="S43" s="93"/>
      <c r="T43" s="93"/>
      <c r="U43" s="104"/>
      <c r="V43" s="105"/>
      <c r="W43" s="105"/>
      <c r="X43" s="104"/>
      <c r="Y43" s="103"/>
    </row>
    <row r="44" spans="1:27" s="106" customFormat="1" ht="25.35" customHeight="1">
      <c r="A44" s="95">
        <v>28</v>
      </c>
      <c r="B44" s="95">
        <v>32</v>
      </c>
      <c r="C44" s="96" t="s">
        <v>777</v>
      </c>
      <c r="D44" s="97">
        <v>46.5</v>
      </c>
      <c r="E44" s="97">
        <v>153.15</v>
      </c>
      <c r="F44" s="98">
        <f>(D44-E44)/E44</f>
        <v>-0.69637610186092069</v>
      </c>
      <c r="G44" s="97">
        <v>9</v>
      </c>
      <c r="H44" s="99">
        <v>1</v>
      </c>
      <c r="I44" s="99">
        <f t="shared" si="3"/>
        <v>9</v>
      </c>
      <c r="J44" s="99">
        <v>1</v>
      </c>
      <c r="K44" s="99">
        <v>9</v>
      </c>
      <c r="L44" s="97">
        <v>83937.03</v>
      </c>
      <c r="M44" s="97">
        <v>16916</v>
      </c>
      <c r="N44" s="107">
        <v>44855</v>
      </c>
      <c r="O44" s="101" t="s">
        <v>41</v>
      </c>
      <c r="P44" s="102"/>
      <c r="Q44" s="93"/>
      <c r="R44" s="94"/>
      <c r="S44" s="93"/>
      <c r="T44" s="93"/>
      <c r="U44" s="104"/>
      <c r="V44" s="105"/>
      <c r="W44" s="105"/>
      <c r="X44" s="104"/>
      <c r="Y44" s="103"/>
    </row>
    <row r="45" spans="1:27" s="106" customFormat="1" ht="25.35" customHeight="1">
      <c r="A45" s="95">
        <v>29</v>
      </c>
      <c r="B45" s="95">
        <v>37</v>
      </c>
      <c r="C45" s="96" t="s">
        <v>792</v>
      </c>
      <c r="D45" s="97">
        <v>42</v>
      </c>
      <c r="E45" s="97">
        <v>52</v>
      </c>
      <c r="F45" s="98">
        <f>(D45-E45)/E45</f>
        <v>-0.19230769230769232</v>
      </c>
      <c r="G45" s="97">
        <v>8</v>
      </c>
      <c r="H45" s="97">
        <v>1</v>
      </c>
      <c r="I45" s="99">
        <f t="shared" si="3"/>
        <v>8</v>
      </c>
      <c r="J45" s="99">
        <v>1</v>
      </c>
      <c r="K45" s="99">
        <v>7</v>
      </c>
      <c r="L45" s="97">
        <v>103897.05</v>
      </c>
      <c r="M45" s="97">
        <v>16125</v>
      </c>
      <c r="N45" s="107">
        <v>44869</v>
      </c>
      <c r="O45" s="101" t="s">
        <v>41</v>
      </c>
      <c r="P45" s="111"/>
      <c r="Q45" s="103"/>
      <c r="R45" s="102"/>
      <c r="S45" s="102"/>
      <c r="T45" s="103"/>
      <c r="U45" s="103"/>
      <c r="V45" s="103"/>
      <c r="W45" s="104"/>
      <c r="X45" s="104"/>
      <c r="Y45" s="105"/>
      <c r="Z45" s="105"/>
      <c r="AA45" s="103"/>
    </row>
    <row r="46" spans="1:27" s="106" customFormat="1" ht="25.35" customHeight="1">
      <c r="A46" s="95">
        <v>30</v>
      </c>
      <c r="B46" s="63">
        <v>30</v>
      </c>
      <c r="C46" s="96" t="s">
        <v>850</v>
      </c>
      <c r="D46" s="97">
        <v>27.5</v>
      </c>
      <c r="E46" s="99">
        <v>296.8</v>
      </c>
      <c r="F46" s="98">
        <f>(D46-E46)/E46</f>
        <v>-0.90734501347708896</v>
      </c>
      <c r="G46" s="97">
        <v>5</v>
      </c>
      <c r="H46" s="99">
        <v>2</v>
      </c>
      <c r="I46" s="99">
        <f t="shared" si="3"/>
        <v>2.5</v>
      </c>
      <c r="J46" s="99">
        <v>7</v>
      </c>
      <c r="K46" s="99">
        <v>3</v>
      </c>
      <c r="L46" s="97">
        <v>746</v>
      </c>
      <c r="M46" s="97">
        <v>163</v>
      </c>
      <c r="N46" s="107">
        <v>44897</v>
      </c>
      <c r="O46" s="101" t="s">
        <v>82</v>
      </c>
      <c r="P46" s="111"/>
      <c r="Q46" s="103"/>
      <c r="R46" s="102"/>
      <c r="S46" s="102"/>
      <c r="T46" s="103"/>
      <c r="U46" s="103"/>
      <c r="V46" s="103"/>
      <c r="W46" s="104"/>
      <c r="X46" s="104"/>
      <c r="Y46" s="105"/>
      <c r="Z46" s="105"/>
      <c r="AA46" s="103"/>
    </row>
    <row r="47" spans="1:27" s="106" customFormat="1" ht="25.35" customHeight="1">
      <c r="A47" s="95"/>
      <c r="B47" s="76"/>
      <c r="C47" s="52" t="s">
        <v>90</v>
      </c>
      <c r="D47" s="124">
        <f>SUM(D35:D46)</f>
        <v>707229.32000000007</v>
      </c>
      <c r="E47" s="124">
        <v>230141.64499999999</v>
      </c>
      <c r="F47" s="125">
        <f>(D47-E47)/E47</f>
        <v>2.0730175757629614</v>
      </c>
      <c r="G47" s="126">
        <f>SUM(G35:G46)</f>
        <v>103261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7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95">
        <v>25</v>
      </c>
      <c r="C49" s="96" t="s">
        <v>867</v>
      </c>
      <c r="D49" s="97">
        <v>22</v>
      </c>
      <c r="E49" s="99">
        <v>426.2</v>
      </c>
      <c r="F49" s="98">
        <f>(D49-E49)/E49</f>
        <v>-0.94838104176442983</v>
      </c>
      <c r="G49" s="97">
        <v>4</v>
      </c>
      <c r="H49" s="99">
        <v>3</v>
      </c>
      <c r="I49" s="99">
        <f>G49/H49</f>
        <v>1.3333333333333333</v>
      </c>
      <c r="J49" s="99">
        <v>2</v>
      </c>
      <c r="K49" s="99">
        <v>4</v>
      </c>
      <c r="L49" s="97">
        <v>874.4</v>
      </c>
      <c r="M49" s="97">
        <v>153</v>
      </c>
      <c r="N49" s="107">
        <v>44896</v>
      </c>
      <c r="O49" s="101" t="s">
        <v>570</v>
      </c>
      <c r="P49" s="102"/>
      <c r="Q49" s="93"/>
      <c r="R49" s="94"/>
      <c r="S49" s="93"/>
      <c r="T49" s="93"/>
      <c r="U49" s="104"/>
      <c r="V49" s="105"/>
      <c r="W49" s="105"/>
      <c r="X49" s="104"/>
      <c r="Y49" s="103"/>
    </row>
    <row r="50" spans="1:25" s="106" customFormat="1" ht="25.35" customHeight="1">
      <c r="A50" s="95">
        <v>32</v>
      </c>
      <c r="B50" s="95" t="s">
        <v>58</v>
      </c>
      <c r="C50" s="96" t="s">
        <v>880</v>
      </c>
      <c r="D50" s="97">
        <v>12</v>
      </c>
      <c r="E50" s="99" t="s">
        <v>36</v>
      </c>
      <c r="F50" s="99" t="s">
        <v>36</v>
      </c>
      <c r="G50" s="97">
        <v>2</v>
      </c>
      <c r="H50" s="99">
        <v>1</v>
      </c>
      <c r="I50" s="99">
        <f>G50/H50</f>
        <v>2</v>
      </c>
      <c r="J50" s="99">
        <v>1</v>
      </c>
      <c r="K50" s="99">
        <v>0</v>
      </c>
      <c r="L50" s="97">
        <v>12</v>
      </c>
      <c r="M50" s="97">
        <v>2</v>
      </c>
      <c r="N50" s="138" t="s">
        <v>60</v>
      </c>
      <c r="O50" s="101" t="s">
        <v>41</v>
      </c>
      <c r="P50" s="102"/>
      <c r="Q50" s="93"/>
      <c r="R50" s="94"/>
      <c r="S50" s="93"/>
      <c r="T50" s="93"/>
      <c r="U50" s="104"/>
      <c r="V50" s="105"/>
      <c r="W50" s="105"/>
      <c r="X50" s="104"/>
      <c r="Y50" s="103"/>
    </row>
    <row r="51" spans="1:25" ht="25.35" customHeight="1">
      <c r="A51" s="41"/>
      <c r="B51" s="41"/>
      <c r="C51" s="52" t="s">
        <v>94</v>
      </c>
      <c r="D51" s="62">
        <f>SUM(D47:D50)</f>
        <v>707263.32000000007</v>
      </c>
      <c r="E51" s="124">
        <v>231092.17499999999</v>
      </c>
      <c r="F51" s="20">
        <f>(D51-E51)/E51</f>
        <v>2.0605247451585069</v>
      </c>
      <c r="G51" s="62">
        <f>SUM(G47:G50)</f>
        <v>103267</v>
      </c>
      <c r="H51" s="62"/>
      <c r="I51" s="43"/>
      <c r="J51" s="119"/>
      <c r="K51" s="119"/>
      <c r="L51" s="45"/>
      <c r="M51" s="49"/>
      <c r="N51" s="46"/>
      <c r="O51" s="53"/>
      <c r="P51" s="61"/>
      <c r="U51" s="60"/>
    </row>
    <row r="52" spans="1:25" ht="23.1" customHeight="1"/>
    <row r="53" spans="1:25" ht="17.100000000000001" customHeight="1"/>
    <row r="69" spans="16:21" ht="12" customHeight="1"/>
    <row r="72" spans="16:21">
      <c r="S72" s="61"/>
    </row>
    <row r="73" spans="16:21">
      <c r="P73" s="61"/>
    </row>
    <row r="74" spans="16:21">
      <c r="U74" s="61"/>
    </row>
  </sheetData>
  <sortState xmlns:xlrd2="http://schemas.microsoft.com/office/spreadsheetml/2017/richdata2" ref="B13:O50">
    <sortCondition descending="1" ref="D13:D50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3E2C7-6038-40A7-8F79-FEA8A8313891}">
  <sheetPr>
    <tabColor theme="0"/>
  </sheetPr>
  <dimension ref="A1:AA81"/>
  <sheetViews>
    <sheetView topLeftCell="A30" zoomScale="60" zoomScaleNormal="60" workbookViewId="0">
      <selection activeCell="K31" sqref="K3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872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873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4">
      <c r="A6" s="207"/>
      <c r="B6" s="207"/>
      <c r="C6" s="212"/>
      <c r="D6" s="32" t="s">
        <v>859</v>
      </c>
      <c r="E6" s="32" t="s">
        <v>848</v>
      </c>
      <c r="F6" s="212"/>
      <c r="G6" s="212" t="s">
        <v>859</v>
      </c>
      <c r="H6" s="212"/>
      <c r="I6" s="212"/>
      <c r="J6" s="215"/>
      <c r="K6" s="215"/>
      <c r="L6" s="212"/>
      <c r="M6" s="212"/>
      <c r="N6" s="212"/>
      <c r="O6" s="212"/>
    </row>
    <row r="7" spans="1:24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4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4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4">
      <c r="A10" s="207"/>
      <c r="B10" s="207"/>
      <c r="C10" s="212"/>
      <c r="D10" s="32" t="s">
        <v>860</v>
      </c>
      <c r="E10" s="32" t="s">
        <v>849</v>
      </c>
      <c r="F10" s="212"/>
      <c r="G10" s="32" t="s">
        <v>860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4" ht="15.6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 t="s">
        <v>58</v>
      </c>
      <c r="C13" s="68" t="s">
        <v>870</v>
      </c>
      <c r="D13" s="67">
        <v>36637.53</v>
      </c>
      <c r="E13" s="66" t="s">
        <v>36</v>
      </c>
      <c r="F13" s="66" t="s">
        <v>36</v>
      </c>
      <c r="G13" s="67">
        <v>7319</v>
      </c>
      <c r="H13" s="66">
        <v>32</v>
      </c>
      <c r="I13" s="66">
        <f t="shared" ref="I13:I18" si="0">G13/H13</f>
        <v>228.71875</v>
      </c>
      <c r="J13" s="66">
        <v>8</v>
      </c>
      <c r="K13" s="66">
        <v>0</v>
      </c>
      <c r="L13" s="67">
        <v>36637.53</v>
      </c>
      <c r="M13" s="67">
        <v>7319</v>
      </c>
      <c r="N13" s="138" t="s">
        <v>60</v>
      </c>
      <c r="O13" s="64" t="s">
        <v>853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4" customFormat="1" ht="25.35" customHeight="1">
      <c r="A14" s="63">
        <v>2</v>
      </c>
      <c r="B14" s="63" t="s">
        <v>58</v>
      </c>
      <c r="C14" s="96" t="s">
        <v>871</v>
      </c>
      <c r="D14" s="97">
        <v>32620.3</v>
      </c>
      <c r="E14" s="66" t="s">
        <v>36</v>
      </c>
      <c r="F14" s="66" t="s">
        <v>36</v>
      </c>
      <c r="G14" s="97">
        <v>4176</v>
      </c>
      <c r="H14" s="99">
        <v>31</v>
      </c>
      <c r="I14" s="99">
        <f t="shared" si="0"/>
        <v>134.70967741935485</v>
      </c>
      <c r="J14" s="99">
        <v>12</v>
      </c>
      <c r="K14" s="99">
        <v>0</v>
      </c>
      <c r="L14" s="97">
        <v>32620.3</v>
      </c>
      <c r="M14" s="97">
        <v>4176</v>
      </c>
      <c r="N14" s="138" t="s">
        <v>60</v>
      </c>
      <c r="O14" s="101" t="s">
        <v>84</v>
      </c>
      <c r="P14" s="136"/>
      <c r="Q14" s="137"/>
      <c r="R14" s="129"/>
      <c r="S14" s="132"/>
      <c r="T14" s="132"/>
      <c r="U14" s="129"/>
      <c r="V14" s="132"/>
      <c r="W14" s="129"/>
      <c r="X14" s="137"/>
    </row>
    <row r="15" spans="1:24" customFormat="1" ht="25.35" customHeight="1">
      <c r="A15" s="95">
        <v>3</v>
      </c>
      <c r="B15" s="95">
        <v>2</v>
      </c>
      <c r="C15" s="96" t="s">
        <v>837</v>
      </c>
      <c r="D15" s="97">
        <v>24915.56</v>
      </c>
      <c r="E15" s="97">
        <v>29307.24</v>
      </c>
      <c r="F15" s="98">
        <f>(D15-E15)/E15</f>
        <v>-0.14984966172181344</v>
      </c>
      <c r="G15" s="97">
        <v>4712</v>
      </c>
      <c r="H15" s="99">
        <v>276</v>
      </c>
      <c r="I15" s="99">
        <f t="shared" si="0"/>
        <v>17.072463768115941</v>
      </c>
      <c r="J15" s="99">
        <v>26</v>
      </c>
      <c r="K15" s="99">
        <v>3</v>
      </c>
      <c r="L15" s="97">
        <v>103634.44</v>
      </c>
      <c r="M15" s="97">
        <v>19853</v>
      </c>
      <c r="N15" s="107">
        <v>44890</v>
      </c>
      <c r="O15" s="101" t="s">
        <v>84</v>
      </c>
      <c r="P15" s="136"/>
      <c r="Q15" s="137"/>
      <c r="R15" s="129"/>
      <c r="S15" s="132"/>
      <c r="T15" s="132"/>
      <c r="U15" s="129"/>
      <c r="V15" s="132"/>
      <c r="W15" s="129"/>
      <c r="X15" s="137"/>
    </row>
    <row r="16" spans="1:24" customFormat="1" ht="25.35" customHeight="1">
      <c r="A16" s="63">
        <v>4</v>
      </c>
      <c r="B16" s="95">
        <v>1</v>
      </c>
      <c r="C16" s="96" t="s">
        <v>774</v>
      </c>
      <c r="D16" s="97">
        <v>20430.68</v>
      </c>
      <c r="E16" s="97">
        <v>35191.58</v>
      </c>
      <c r="F16" s="98">
        <f>(D16-E16)/E16</f>
        <v>-0.41944408293120117</v>
      </c>
      <c r="G16" s="97">
        <v>2765</v>
      </c>
      <c r="H16" s="99">
        <v>151</v>
      </c>
      <c r="I16" s="99">
        <f t="shared" si="0"/>
        <v>18.311258278145694</v>
      </c>
      <c r="J16" s="99">
        <v>8</v>
      </c>
      <c r="K16" s="99">
        <v>9</v>
      </c>
      <c r="L16" s="97">
        <v>953191.36</v>
      </c>
      <c r="M16" s="97">
        <v>136552</v>
      </c>
      <c r="N16" s="107">
        <v>44848</v>
      </c>
      <c r="O16" s="101" t="s">
        <v>775</v>
      </c>
      <c r="P16" s="136"/>
      <c r="Q16" s="137"/>
      <c r="R16" s="129"/>
      <c r="S16" s="132"/>
      <c r="T16" s="132"/>
      <c r="U16" s="129"/>
      <c r="V16" s="132"/>
      <c r="W16" s="129"/>
      <c r="X16" s="137"/>
    </row>
    <row r="17" spans="1:25" customFormat="1" ht="25.35" customHeight="1">
      <c r="A17" s="95">
        <v>5</v>
      </c>
      <c r="B17" s="95">
        <v>3</v>
      </c>
      <c r="C17" s="96" t="s">
        <v>843</v>
      </c>
      <c r="D17" s="97">
        <v>16818.12</v>
      </c>
      <c r="E17" s="97">
        <v>28752.61</v>
      </c>
      <c r="F17" s="98">
        <f>(D17-E17)/E17</f>
        <v>-0.41507501405959324</v>
      </c>
      <c r="G17" s="97">
        <v>2417</v>
      </c>
      <c r="H17" s="99">
        <v>124</v>
      </c>
      <c r="I17" s="99">
        <f t="shared" si="0"/>
        <v>19.491935483870968</v>
      </c>
      <c r="J17" s="99">
        <v>11</v>
      </c>
      <c r="K17" s="99">
        <v>2</v>
      </c>
      <c r="L17" s="97">
        <v>48194.64</v>
      </c>
      <c r="M17" s="97">
        <v>6881</v>
      </c>
      <c r="N17" s="107">
        <v>44897</v>
      </c>
      <c r="O17" s="101" t="s">
        <v>41</v>
      </c>
      <c r="P17" s="136"/>
      <c r="Q17" s="137"/>
      <c r="R17" s="129"/>
      <c r="S17" s="132"/>
      <c r="T17" s="132"/>
      <c r="U17" s="129"/>
      <c r="V17" s="132"/>
      <c r="W17" s="129"/>
      <c r="X17" s="137"/>
    </row>
    <row r="18" spans="1:25" customFormat="1" ht="25.35" customHeight="1">
      <c r="A18" s="63">
        <v>6</v>
      </c>
      <c r="B18" s="95">
        <v>4</v>
      </c>
      <c r="C18" s="96" t="s">
        <v>823</v>
      </c>
      <c r="D18" s="97">
        <v>16107.98</v>
      </c>
      <c r="E18" s="97">
        <v>27392.82</v>
      </c>
      <c r="F18" s="98">
        <f>(D18-E18)/E18</f>
        <v>-0.41196342691259974</v>
      </c>
      <c r="G18" s="97">
        <v>2330</v>
      </c>
      <c r="H18" s="99">
        <v>148</v>
      </c>
      <c r="I18" s="99">
        <f t="shared" si="0"/>
        <v>15.743243243243244</v>
      </c>
      <c r="J18" s="99">
        <v>9</v>
      </c>
      <c r="K18" s="99">
        <v>4</v>
      </c>
      <c r="L18" s="97">
        <v>194149.04</v>
      </c>
      <c r="M18" s="97">
        <v>30388</v>
      </c>
      <c r="N18" s="107">
        <v>44883</v>
      </c>
      <c r="O18" s="101" t="s">
        <v>824</v>
      </c>
      <c r="P18" s="136"/>
      <c r="Q18" s="137"/>
      <c r="R18" s="129"/>
      <c r="S18" s="132"/>
      <c r="T18" s="132"/>
      <c r="U18" s="129"/>
      <c r="V18" s="132"/>
      <c r="W18" s="129"/>
      <c r="X18" s="137"/>
    </row>
    <row r="19" spans="1:25" customFormat="1" ht="25.35" customHeight="1">
      <c r="A19" s="95">
        <v>7</v>
      </c>
      <c r="B19" s="95" t="s">
        <v>34</v>
      </c>
      <c r="C19" s="96" t="s">
        <v>861</v>
      </c>
      <c r="D19" s="97">
        <v>12041</v>
      </c>
      <c r="E19" s="99" t="s">
        <v>36</v>
      </c>
      <c r="F19" s="99" t="s">
        <v>36</v>
      </c>
      <c r="G19" s="99">
        <v>1834</v>
      </c>
      <c r="H19" s="99" t="s">
        <v>36</v>
      </c>
      <c r="I19" s="66" t="s">
        <v>36</v>
      </c>
      <c r="J19" s="99">
        <v>17</v>
      </c>
      <c r="K19" s="99">
        <v>1</v>
      </c>
      <c r="L19" s="97">
        <v>12041</v>
      </c>
      <c r="M19" s="99">
        <v>1834</v>
      </c>
      <c r="N19" s="107">
        <v>44904</v>
      </c>
      <c r="O19" s="64" t="s">
        <v>47</v>
      </c>
      <c r="P19" s="136"/>
      <c r="Q19" s="137"/>
      <c r="R19" s="129"/>
      <c r="S19" s="132"/>
      <c r="T19" s="132"/>
      <c r="U19" s="129"/>
      <c r="V19" s="132"/>
      <c r="W19" s="129"/>
      <c r="X19" s="137"/>
    </row>
    <row r="20" spans="1:25" customFormat="1" ht="25.35" customHeight="1">
      <c r="A20" s="63">
        <v>8</v>
      </c>
      <c r="B20" s="95">
        <v>5</v>
      </c>
      <c r="C20" s="96" t="s">
        <v>805</v>
      </c>
      <c r="D20" s="97">
        <v>10771.18</v>
      </c>
      <c r="E20" s="97">
        <v>17565.18</v>
      </c>
      <c r="F20" s="98">
        <f>(D20-E20)/E20</f>
        <v>-0.38678795207336331</v>
      </c>
      <c r="G20" s="97">
        <v>1492</v>
      </c>
      <c r="H20" s="99">
        <v>92</v>
      </c>
      <c r="I20" s="99">
        <f>G20/H20</f>
        <v>16.217391304347824</v>
      </c>
      <c r="J20" s="99">
        <v>9</v>
      </c>
      <c r="K20" s="99">
        <v>5</v>
      </c>
      <c r="L20" s="97">
        <v>258410.18</v>
      </c>
      <c r="M20" s="97">
        <v>35613</v>
      </c>
      <c r="N20" s="107">
        <v>44876</v>
      </c>
      <c r="O20" s="101" t="s">
        <v>84</v>
      </c>
      <c r="P20" s="136"/>
      <c r="Q20" s="137"/>
      <c r="R20" s="129"/>
      <c r="S20" s="132"/>
      <c r="T20" s="132"/>
      <c r="U20" s="129"/>
      <c r="V20" s="132"/>
      <c r="W20" s="129"/>
      <c r="X20" s="137"/>
    </row>
    <row r="21" spans="1:25" customFormat="1" ht="25.35" customHeight="1">
      <c r="A21" s="95">
        <v>9</v>
      </c>
      <c r="B21" s="95">
        <v>6</v>
      </c>
      <c r="C21" s="96" t="s">
        <v>825</v>
      </c>
      <c r="D21" s="97">
        <v>10698.39</v>
      </c>
      <c r="E21" s="97">
        <v>17287.73</v>
      </c>
      <c r="F21" s="98">
        <f>(D21-E21)/E21</f>
        <v>-0.38115704028232744</v>
      </c>
      <c r="G21" s="97">
        <v>1671</v>
      </c>
      <c r="H21" s="99">
        <v>92</v>
      </c>
      <c r="I21" s="99">
        <f>G21/H21</f>
        <v>18.163043478260871</v>
      </c>
      <c r="J21" s="99">
        <v>9</v>
      </c>
      <c r="K21" s="99">
        <v>4</v>
      </c>
      <c r="L21" s="97">
        <v>88439.98</v>
      </c>
      <c r="M21" s="97">
        <v>14316</v>
      </c>
      <c r="N21" s="107">
        <v>44883</v>
      </c>
      <c r="O21" s="101" t="s">
        <v>84</v>
      </c>
      <c r="P21" s="136"/>
      <c r="Q21" s="137"/>
      <c r="R21" s="129"/>
      <c r="S21" s="132"/>
      <c r="T21" s="132"/>
      <c r="U21" s="129"/>
      <c r="V21" s="132"/>
      <c r="W21" s="129"/>
      <c r="X21" s="137"/>
    </row>
    <row r="22" spans="1:25" customFormat="1" ht="25.35" customHeight="1">
      <c r="A22" s="63">
        <v>10</v>
      </c>
      <c r="B22" s="95">
        <v>8</v>
      </c>
      <c r="C22" s="96" t="s">
        <v>793</v>
      </c>
      <c r="D22" s="97">
        <v>7270.34</v>
      </c>
      <c r="E22" s="97">
        <v>9608.1</v>
      </c>
      <c r="F22" s="98">
        <f>(D22-E22)/E22</f>
        <v>-0.24331137269595446</v>
      </c>
      <c r="G22" s="97">
        <v>1426</v>
      </c>
      <c r="H22" s="99">
        <v>152</v>
      </c>
      <c r="I22" s="99">
        <f>G22/H22</f>
        <v>9.3815789473684212</v>
      </c>
      <c r="J22" s="99">
        <v>11</v>
      </c>
      <c r="K22" s="99">
        <v>6</v>
      </c>
      <c r="L22" s="97">
        <v>178354.45</v>
      </c>
      <c r="M22" s="97">
        <v>34963</v>
      </c>
      <c r="N22" s="107">
        <v>44869</v>
      </c>
      <c r="O22" s="101" t="s">
        <v>142</v>
      </c>
      <c r="P22" s="136"/>
      <c r="Q22" s="137"/>
      <c r="R22" s="129"/>
      <c r="S22" s="132"/>
      <c r="T22" s="132"/>
      <c r="U22" s="129"/>
      <c r="V22" s="132"/>
      <c r="W22" s="129"/>
      <c r="X22" s="137"/>
    </row>
    <row r="23" spans="1:25" s="106" customFormat="1" ht="25.35" customHeight="1">
      <c r="A23" s="95"/>
      <c r="B23" s="76"/>
      <c r="C23" s="52" t="s">
        <v>52</v>
      </c>
      <c r="D23" s="124">
        <f>SUM(D13:D22)</f>
        <v>188311.08</v>
      </c>
      <c r="E23" s="124">
        <v>194794.13999999998</v>
      </c>
      <c r="F23" s="125">
        <f>(D23-E23)/E23</f>
        <v>-3.328159666404748E-2</v>
      </c>
      <c r="G23" s="124">
        <f>SUM(G13:G22)</f>
        <v>30142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5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5" customFormat="1" ht="25.35" customHeight="1">
      <c r="A25" s="95">
        <v>11</v>
      </c>
      <c r="B25" s="95">
        <v>7</v>
      </c>
      <c r="C25" s="96" t="s">
        <v>852</v>
      </c>
      <c r="D25" s="97">
        <v>6854.34</v>
      </c>
      <c r="E25" s="97">
        <v>15381.33</v>
      </c>
      <c r="F25" s="98">
        <f>(D25-E25)/E25</f>
        <v>-0.55437273629783634</v>
      </c>
      <c r="G25" s="97">
        <v>1069</v>
      </c>
      <c r="H25" s="99">
        <v>72</v>
      </c>
      <c r="I25" s="99">
        <f>G25/H25</f>
        <v>14.847222222222221</v>
      </c>
      <c r="J25" s="99">
        <v>12</v>
      </c>
      <c r="K25" s="99">
        <v>2</v>
      </c>
      <c r="L25" s="97">
        <v>22235.67</v>
      </c>
      <c r="M25" s="97">
        <v>3523</v>
      </c>
      <c r="N25" s="107">
        <v>44897</v>
      </c>
      <c r="O25" s="101" t="s">
        <v>853</v>
      </c>
      <c r="P25" s="136"/>
      <c r="Q25" s="137"/>
      <c r="R25" s="129"/>
      <c r="S25" s="132"/>
      <c r="T25" s="132"/>
      <c r="U25" s="129"/>
      <c r="V25" s="132"/>
      <c r="W25" s="129"/>
      <c r="X25" s="137"/>
    </row>
    <row r="26" spans="1:25" customFormat="1" ht="25.35" customHeight="1">
      <c r="A26" s="63">
        <v>12</v>
      </c>
      <c r="B26" s="95" t="s">
        <v>34</v>
      </c>
      <c r="C26" s="96" t="s">
        <v>863</v>
      </c>
      <c r="D26" s="97">
        <v>5923</v>
      </c>
      <c r="E26" s="99" t="s">
        <v>36</v>
      </c>
      <c r="F26" s="99" t="s">
        <v>36</v>
      </c>
      <c r="G26" s="99">
        <v>934</v>
      </c>
      <c r="H26" s="99" t="s">
        <v>36</v>
      </c>
      <c r="I26" s="66" t="s">
        <v>36</v>
      </c>
      <c r="J26" s="99">
        <v>13</v>
      </c>
      <c r="K26" s="99">
        <v>1</v>
      </c>
      <c r="L26" s="97">
        <v>5923</v>
      </c>
      <c r="M26" s="99">
        <v>934</v>
      </c>
      <c r="N26" s="107">
        <v>44904</v>
      </c>
      <c r="O26" s="64" t="s">
        <v>47</v>
      </c>
      <c r="P26" s="136"/>
      <c r="Q26" s="137"/>
      <c r="R26" s="129"/>
      <c r="S26" s="132"/>
      <c r="T26" s="132"/>
      <c r="U26" s="129"/>
      <c r="V26" s="132"/>
      <c r="W26" s="129"/>
      <c r="X26" s="137"/>
    </row>
    <row r="27" spans="1:25" customFormat="1" ht="25.35" customHeight="1">
      <c r="A27" s="95">
        <v>13</v>
      </c>
      <c r="B27" s="95" t="s">
        <v>58</v>
      </c>
      <c r="C27" s="96" t="s">
        <v>862</v>
      </c>
      <c r="D27" s="97">
        <v>5517</v>
      </c>
      <c r="E27" s="99" t="s">
        <v>36</v>
      </c>
      <c r="F27" s="99" t="s">
        <v>36</v>
      </c>
      <c r="G27" s="99">
        <v>1203</v>
      </c>
      <c r="H27" s="99" t="s">
        <v>36</v>
      </c>
      <c r="I27" s="66" t="s">
        <v>36</v>
      </c>
      <c r="J27" s="99">
        <v>10</v>
      </c>
      <c r="K27" s="99">
        <v>0</v>
      </c>
      <c r="L27" s="97">
        <v>5517</v>
      </c>
      <c r="M27" s="99">
        <v>1203</v>
      </c>
      <c r="N27" s="138" t="s">
        <v>60</v>
      </c>
      <c r="O27" s="64" t="s">
        <v>47</v>
      </c>
      <c r="P27" s="136"/>
      <c r="Q27" s="137"/>
      <c r="R27" s="129"/>
      <c r="S27" s="132"/>
      <c r="T27" s="132"/>
      <c r="U27" s="129"/>
      <c r="V27" s="132"/>
      <c r="W27" s="129"/>
      <c r="X27" s="137"/>
    </row>
    <row r="28" spans="1:25" customFormat="1" ht="25.35" customHeight="1">
      <c r="A28" s="63">
        <v>14</v>
      </c>
      <c r="B28" s="95">
        <v>9</v>
      </c>
      <c r="C28" s="96" t="s">
        <v>786</v>
      </c>
      <c r="D28" s="97">
        <v>4688.09</v>
      </c>
      <c r="E28" s="97">
        <v>8317.94</v>
      </c>
      <c r="F28" s="98">
        <f>(D28-E28)/E28</f>
        <v>-0.43638809609109952</v>
      </c>
      <c r="G28" s="97">
        <v>866</v>
      </c>
      <c r="H28" s="99">
        <v>24</v>
      </c>
      <c r="I28" s="99">
        <f t="shared" ref="I28:I34" si="1">G28/H28</f>
        <v>36.083333333333336</v>
      </c>
      <c r="J28" s="99">
        <v>5</v>
      </c>
      <c r="K28" s="99">
        <v>8</v>
      </c>
      <c r="L28" s="97">
        <v>178593.9</v>
      </c>
      <c r="M28" s="97">
        <v>28215</v>
      </c>
      <c r="N28" s="107">
        <v>44855</v>
      </c>
      <c r="O28" s="101" t="s">
        <v>139</v>
      </c>
      <c r="P28" s="136"/>
      <c r="Q28" s="137"/>
      <c r="R28" s="129"/>
      <c r="S28" s="132"/>
      <c r="T28" s="132"/>
      <c r="U28" s="129"/>
      <c r="V28" s="132"/>
      <c r="W28" s="129"/>
      <c r="X28" s="137"/>
    </row>
    <row r="29" spans="1:25" s="106" customFormat="1" ht="25.35" customHeight="1">
      <c r="A29" s="95">
        <v>15</v>
      </c>
      <c r="B29" s="63" t="s">
        <v>34</v>
      </c>
      <c r="C29" s="68" t="s">
        <v>865</v>
      </c>
      <c r="D29" s="67">
        <v>3251.06</v>
      </c>
      <c r="E29" s="66" t="s">
        <v>36</v>
      </c>
      <c r="F29" s="99" t="s">
        <v>36</v>
      </c>
      <c r="G29" s="67">
        <v>484</v>
      </c>
      <c r="H29" s="66">
        <v>57</v>
      </c>
      <c r="I29" s="66">
        <f t="shared" si="1"/>
        <v>8.4912280701754383</v>
      </c>
      <c r="J29" s="66">
        <v>7</v>
      </c>
      <c r="K29" s="66">
        <v>1</v>
      </c>
      <c r="L29" s="67">
        <v>3251.06</v>
      </c>
      <c r="M29" s="67">
        <v>484</v>
      </c>
      <c r="N29" s="107">
        <v>44904</v>
      </c>
      <c r="O29" s="64" t="s">
        <v>80</v>
      </c>
      <c r="P29" s="102"/>
      <c r="Q29" s="102"/>
      <c r="R29" s="103"/>
      <c r="S29" s="103"/>
      <c r="T29" s="103"/>
      <c r="U29" s="104"/>
      <c r="V29" s="105"/>
      <c r="W29" s="105"/>
      <c r="X29" s="105"/>
      <c r="Y29" s="103"/>
    </row>
    <row r="30" spans="1:25" s="106" customFormat="1" ht="25.35" customHeight="1">
      <c r="A30" s="63">
        <v>16</v>
      </c>
      <c r="B30" s="76" t="s">
        <v>34</v>
      </c>
      <c r="C30" s="68" t="s">
        <v>864</v>
      </c>
      <c r="D30" s="66">
        <v>2769.9</v>
      </c>
      <c r="E30" s="66" t="s">
        <v>36</v>
      </c>
      <c r="F30" s="99" t="s">
        <v>36</v>
      </c>
      <c r="G30" s="67">
        <v>596</v>
      </c>
      <c r="H30" s="66">
        <v>33</v>
      </c>
      <c r="I30" s="66">
        <f t="shared" si="1"/>
        <v>18.060606060606062</v>
      </c>
      <c r="J30" s="66">
        <v>9</v>
      </c>
      <c r="K30" s="66">
        <v>1</v>
      </c>
      <c r="L30" s="66">
        <v>2769.9</v>
      </c>
      <c r="M30" s="67">
        <v>596</v>
      </c>
      <c r="N30" s="107">
        <v>44904</v>
      </c>
      <c r="O30" s="64" t="s">
        <v>80</v>
      </c>
      <c r="P30" s="102"/>
      <c r="Q30" s="102"/>
      <c r="R30" s="103"/>
      <c r="S30" s="103"/>
      <c r="T30" s="103"/>
      <c r="U30" s="104"/>
      <c r="V30" s="105"/>
      <c r="W30" s="105"/>
      <c r="X30" s="105"/>
      <c r="Y30" s="103"/>
    </row>
    <row r="31" spans="1:25" s="106" customFormat="1" ht="25.35" customHeight="1">
      <c r="A31" s="95">
        <v>17</v>
      </c>
      <c r="B31" s="63">
        <v>13</v>
      </c>
      <c r="C31" s="68" t="s">
        <v>866</v>
      </c>
      <c r="D31" s="67">
        <v>2236.4</v>
      </c>
      <c r="E31" s="66">
        <v>2236.4</v>
      </c>
      <c r="F31" s="70">
        <f>(D31-E31)/E31</f>
        <v>0</v>
      </c>
      <c r="G31" s="67">
        <v>371</v>
      </c>
      <c r="H31" s="66">
        <v>15</v>
      </c>
      <c r="I31" s="66">
        <f t="shared" si="1"/>
        <v>24.733333333333334</v>
      </c>
      <c r="J31" s="66">
        <v>9</v>
      </c>
      <c r="K31" s="66">
        <v>3</v>
      </c>
      <c r="L31" s="67">
        <v>4472.8</v>
      </c>
      <c r="M31" s="67">
        <v>742</v>
      </c>
      <c r="N31" s="107">
        <v>44896</v>
      </c>
      <c r="O31" s="64" t="s">
        <v>570</v>
      </c>
      <c r="P31" s="102"/>
      <c r="Q31" s="102"/>
      <c r="R31" s="103"/>
      <c r="S31" s="103"/>
      <c r="T31" s="103"/>
      <c r="U31" s="104"/>
      <c r="V31" s="105"/>
      <c r="W31" s="105"/>
      <c r="X31" s="105"/>
      <c r="Y31" s="103"/>
    </row>
    <row r="32" spans="1:25" s="106" customFormat="1" ht="25.35" customHeight="1">
      <c r="A32" s="63">
        <v>18</v>
      </c>
      <c r="B32" s="63" t="s">
        <v>34</v>
      </c>
      <c r="C32" s="96" t="s">
        <v>869</v>
      </c>
      <c r="D32" s="97">
        <v>1888.13</v>
      </c>
      <c r="E32" s="66" t="s">
        <v>36</v>
      </c>
      <c r="F32" s="66" t="s">
        <v>36</v>
      </c>
      <c r="G32" s="97">
        <v>341</v>
      </c>
      <c r="H32" s="99">
        <v>16</v>
      </c>
      <c r="I32" s="99">
        <f t="shared" si="1"/>
        <v>21.3125</v>
      </c>
      <c r="J32" s="99">
        <v>5</v>
      </c>
      <c r="K32" s="99">
        <v>1</v>
      </c>
      <c r="L32" s="67">
        <v>1888.13</v>
      </c>
      <c r="M32" s="67">
        <v>341</v>
      </c>
      <c r="N32" s="107">
        <v>44904</v>
      </c>
      <c r="O32" s="101" t="s">
        <v>139</v>
      </c>
      <c r="P32" s="102"/>
      <c r="Q32" s="102"/>
      <c r="R32" s="103"/>
      <c r="S32" s="103"/>
      <c r="T32" s="103"/>
      <c r="U32" s="103"/>
      <c r="V32" s="103"/>
      <c r="W32" s="103"/>
      <c r="X32" s="105"/>
    </row>
    <row r="33" spans="1:27" s="106" customFormat="1" ht="25.35" customHeight="1">
      <c r="A33" s="95">
        <v>19</v>
      </c>
      <c r="B33" s="95">
        <v>10</v>
      </c>
      <c r="C33" s="96" t="s">
        <v>830</v>
      </c>
      <c r="D33" s="97">
        <v>1613.42</v>
      </c>
      <c r="E33" s="97">
        <v>5989.61</v>
      </c>
      <c r="F33" s="98">
        <f>(D33-E33)/E33</f>
        <v>-0.73063020797681311</v>
      </c>
      <c r="G33" s="97">
        <v>251</v>
      </c>
      <c r="H33" s="99">
        <v>32</v>
      </c>
      <c r="I33" s="99">
        <f t="shared" si="1"/>
        <v>7.84375</v>
      </c>
      <c r="J33" s="99">
        <v>5</v>
      </c>
      <c r="K33" s="99">
        <v>3</v>
      </c>
      <c r="L33" s="97">
        <v>19200.5</v>
      </c>
      <c r="M33" s="97">
        <v>3359</v>
      </c>
      <c r="N33" s="107">
        <v>44890</v>
      </c>
      <c r="O33" s="101" t="s">
        <v>41</v>
      </c>
      <c r="P33" s="102"/>
      <c r="Q33" s="102"/>
      <c r="R33" s="103"/>
      <c r="S33" s="103"/>
      <c r="T33" s="103"/>
      <c r="U33" s="103"/>
      <c r="V33" s="103"/>
      <c r="W33" s="103"/>
      <c r="X33" s="105"/>
    </row>
    <row r="34" spans="1:27" s="106" customFormat="1" ht="25.35" customHeight="1">
      <c r="A34" s="63">
        <v>20</v>
      </c>
      <c r="B34" s="95">
        <v>11</v>
      </c>
      <c r="C34" s="96" t="s">
        <v>854</v>
      </c>
      <c r="D34" s="97">
        <v>1426.7</v>
      </c>
      <c r="E34" s="97">
        <v>4196.93</v>
      </c>
      <c r="F34" s="98">
        <f>(D34-E34)/E34</f>
        <v>-0.66006104462071091</v>
      </c>
      <c r="G34" s="97">
        <v>246</v>
      </c>
      <c r="H34" s="122">
        <v>10</v>
      </c>
      <c r="I34" s="99">
        <f t="shared" si="1"/>
        <v>24.6</v>
      </c>
      <c r="J34" s="99">
        <v>4</v>
      </c>
      <c r="K34" s="99">
        <v>2</v>
      </c>
      <c r="L34" s="97">
        <v>5623.63</v>
      </c>
      <c r="M34" s="97">
        <v>1101</v>
      </c>
      <c r="N34" s="107">
        <v>44897</v>
      </c>
      <c r="O34" s="101" t="s">
        <v>139</v>
      </c>
      <c r="P34" s="102"/>
      <c r="Q34" s="102"/>
      <c r="R34" s="103"/>
      <c r="S34" s="103"/>
      <c r="T34" s="103"/>
      <c r="U34" s="103"/>
      <c r="V34" s="103"/>
      <c r="W34" s="103"/>
      <c r="X34" s="105"/>
    </row>
    <row r="35" spans="1:27" s="106" customFormat="1" ht="25.35" customHeight="1">
      <c r="A35" s="95"/>
      <c r="B35" s="76"/>
      <c r="C35" s="52" t="s">
        <v>66</v>
      </c>
      <c r="D35" s="124">
        <f>SUM(D23:D34)</f>
        <v>224479.12</v>
      </c>
      <c r="E35" s="124">
        <v>214258.59499999997</v>
      </c>
      <c r="F35" s="125">
        <f>(D35-E35)/E35</f>
        <v>4.770182031670666E-2</v>
      </c>
      <c r="G35" s="126">
        <f>SUM(G23:G34)</f>
        <v>36503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7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5.35" customHeight="1">
      <c r="A37" s="95">
        <v>21</v>
      </c>
      <c r="B37" s="63">
        <v>18</v>
      </c>
      <c r="C37" s="68" t="s">
        <v>868</v>
      </c>
      <c r="D37" s="67">
        <v>1113.0250000000001</v>
      </c>
      <c r="E37" s="66">
        <v>1113.0250000000001</v>
      </c>
      <c r="F37" s="70">
        <f>(D37-E37)/E37</f>
        <v>0</v>
      </c>
      <c r="G37" s="67">
        <v>196</v>
      </c>
      <c r="H37" s="66">
        <v>13</v>
      </c>
      <c r="I37" s="66">
        <f t="shared" ref="I37:I46" si="2">G37/H37</f>
        <v>15.076923076923077</v>
      </c>
      <c r="J37" s="66">
        <v>7</v>
      </c>
      <c r="K37" s="66">
        <v>3</v>
      </c>
      <c r="L37" s="67">
        <v>2226.0500000000002</v>
      </c>
      <c r="M37" s="67">
        <v>392</v>
      </c>
      <c r="N37" s="127">
        <v>44896</v>
      </c>
      <c r="O37" s="64" t="s">
        <v>570</v>
      </c>
      <c r="P37" s="102"/>
      <c r="Q37" s="102"/>
      <c r="R37" s="103"/>
      <c r="S37" s="103"/>
      <c r="T37" s="103"/>
      <c r="U37" s="103"/>
      <c r="V37" s="103"/>
      <c r="W37" s="103"/>
      <c r="X37" s="105"/>
    </row>
    <row r="38" spans="1:27" s="106" customFormat="1" ht="25.35" customHeight="1">
      <c r="A38" s="63">
        <v>22</v>
      </c>
      <c r="B38" s="95">
        <v>12</v>
      </c>
      <c r="C38" s="96" t="s">
        <v>834</v>
      </c>
      <c r="D38" s="97">
        <v>1282.5700000000002</v>
      </c>
      <c r="E38" s="97">
        <v>4000.92</v>
      </c>
      <c r="F38" s="98">
        <f>(D38-E38)/E38</f>
        <v>-0.67943123081691204</v>
      </c>
      <c r="G38" s="97">
        <v>210</v>
      </c>
      <c r="H38" s="99">
        <v>19</v>
      </c>
      <c r="I38" s="99">
        <f t="shared" si="2"/>
        <v>11.052631578947368</v>
      </c>
      <c r="J38" s="99">
        <v>3</v>
      </c>
      <c r="K38" s="99">
        <v>4</v>
      </c>
      <c r="L38" s="97">
        <v>18302.39</v>
      </c>
      <c r="M38" s="97">
        <v>3506</v>
      </c>
      <c r="N38" s="107">
        <v>44883</v>
      </c>
      <c r="O38" s="101" t="s">
        <v>835</v>
      </c>
      <c r="P38" s="102"/>
      <c r="Q38" s="102"/>
      <c r="R38" s="103"/>
      <c r="S38" s="103"/>
      <c r="T38" s="103"/>
      <c r="U38" s="103"/>
      <c r="V38" s="103"/>
      <c r="W38" s="103"/>
      <c r="X38" s="105"/>
    </row>
    <row r="39" spans="1:27" s="106" customFormat="1" ht="25.35" customHeight="1">
      <c r="A39" s="95">
        <v>23</v>
      </c>
      <c r="B39" s="69" t="s">
        <v>36</v>
      </c>
      <c r="C39" s="68" t="s">
        <v>822</v>
      </c>
      <c r="D39" s="67">
        <v>726</v>
      </c>
      <c r="E39" s="66" t="s">
        <v>36</v>
      </c>
      <c r="F39" s="66" t="s">
        <v>36</v>
      </c>
      <c r="G39" s="67">
        <v>114</v>
      </c>
      <c r="H39" s="66">
        <v>1</v>
      </c>
      <c r="I39" s="66">
        <f t="shared" si="2"/>
        <v>114</v>
      </c>
      <c r="J39" s="66">
        <v>1</v>
      </c>
      <c r="K39" s="66" t="s">
        <v>36</v>
      </c>
      <c r="L39" s="67">
        <v>6731.16</v>
      </c>
      <c r="M39" s="67">
        <v>1174</v>
      </c>
      <c r="N39" s="127">
        <v>44771</v>
      </c>
      <c r="O39" s="64" t="s">
        <v>50</v>
      </c>
      <c r="P39" s="102"/>
      <c r="Q39" s="102"/>
      <c r="R39" s="103"/>
      <c r="S39" s="103"/>
      <c r="T39" s="103"/>
      <c r="U39" s="103"/>
      <c r="V39" s="103"/>
      <c r="W39" s="103"/>
      <c r="X39" s="105"/>
    </row>
    <row r="40" spans="1:27" s="106" customFormat="1" ht="25.35" customHeight="1">
      <c r="A40" s="63">
        <v>24</v>
      </c>
      <c r="B40" s="95">
        <v>15</v>
      </c>
      <c r="C40" s="96" t="s">
        <v>832</v>
      </c>
      <c r="D40" s="97">
        <v>605.54999999999995</v>
      </c>
      <c r="E40" s="97">
        <v>1253.49</v>
      </c>
      <c r="F40" s="98">
        <f t="shared" ref="F40:F45" si="3">(D40-E40)/E40</f>
        <v>-0.51690879065648709</v>
      </c>
      <c r="G40" s="97">
        <v>128</v>
      </c>
      <c r="H40" s="99">
        <v>14</v>
      </c>
      <c r="I40" s="99">
        <f t="shared" si="2"/>
        <v>9.1428571428571423</v>
      </c>
      <c r="J40" s="99">
        <v>10</v>
      </c>
      <c r="K40" s="99">
        <v>4</v>
      </c>
      <c r="L40" s="97">
        <v>6663.33</v>
      </c>
      <c r="M40" s="97">
        <v>1377</v>
      </c>
      <c r="N40" s="107">
        <v>44883</v>
      </c>
      <c r="O40" s="101" t="s">
        <v>82</v>
      </c>
      <c r="P40" s="102"/>
      <c r="Q40" s="93"/>
      <c r="R40" s="94"/>
      <c r="S40" s="93"/>
      <c r="T40" s="93"/>
      <c r="U40" s="104"/>
      <c r="V40" s="105"/>
      <c r="W40" s="105"/>
      <c r="X40" s="104"/>
      <c r="Y40" s="103"/>
    </row>
    <row r="41" spans="1:27" s="106" customFormat="1" ht="24.75" customHeight="1">
      <c r="A41" s="95">
        <v>25</v>
      </c>
      <c r="B41" s="63">
        <v>25</v>
      </c>
      <c r="C41" s="68" t="s">
        <v>867</v>
      </c>
      <c r="D41" s="67">
        <v>426.2</v>
      </c>
      <c r="E41" s="66">
        <v>426.2</v>
      </c>
      <c r="F41" s="70">
        <f t="shared" si="3"/>
        <v>0</v>
      </c>
      <c r="G41" s="67">
        <v>74.5</v>
      </c>
      <c r="H41" s="66">
        <v>8</v>
      </c>
      <c r="I41" s="66">
        <f t="shared" si="2"/>
        <v>9.3125</v>
      </c>
      <c r="J41" s="66">
        <v>8</v>
      </c>
      <c r="K41" s="66">
        <v>3</v>
      </c>
      <c r="L41" s="67">
        <v>852.4</v>
      </c>
      <c r="M41" s="67">
        <v>149</v>
      </c>
      <c r="N41" s="127">
        <v>44896</v>
      </c>
      <c r="O41" s="64" t="s">
        <v>570</v>
      </c>
      <c r="P41" s="102"/>
      <c r="Q41" s="93"/>
      <c r="R41" s="94"/>
      <c r="S41" s="93"/>
      <c r="T41" s="93"/>
      <c r="U41" s="104"/>
      <c r="V41" s="105"/>
      <c r="W41" s="105"/>
      <c r="X41" s="104"/>
      <c r="Y41" s="103"/>
    </row>
    <row r="42" spans="1:27" s="106" customFormat="1" ht="25.35" customHeight="1">
      <c r="A42" s="63">
        <v>26</v>
      </c>
      <c r="B42" s="95">
        <v>13</v>
      </c>
      <c r="C42" s="96" t="s">
        <v>831</v>
      </c>
      <c r="D42" s="97">
        <v>403.5</v>
      </c>
      <c r="E42" s="97">
        <v>2028.98</v>
      </c>
      <c r="F42" s="98">
        <f t="shared" si="3"/>
        <v>-0.801131603071494</v>
      </c>
      <c r="G42" s="97">
        <v>87</v>
      </c>
      <c r="H42" s="99">
        <v>6</v>
      </c>
      <c r="I42" s="99">
        <f t="shared" si="2"/>
        <v>14.5</v>
      </c>
      <c r="J42" s="99">
        <v>4</v>
      </c>
      <c r="K42" s="99">
        <v>3</v>
      </c>
      <c r="L42" s="97">
        <v>11629.31</v>
      </c>
      <c r="M42" s="97">
        <v>2167</v>
      </c>
      <c r="N42" s="107">
        <v>44890</v>
      </c>
      <c r="O42" s="101" t="s">
        <v>56</v>
      </c>
      <c r="P42" s="102"/>
      <c r="Q42" s="93"/>
      <c r="R42" s="94"/>
      <c r="S42" s="93"/>
      <c r="T42" s="93"/>
      <c r="U42" s="104"/>
      <c r="V42" s="105"/>
      <c r="W42" s="105"/>
      <c r="X42" s="104"/>
      <c r="Y42" s="103"/>
    </row>
    <row r="43" spans="1:27" s="106" customFormat="1" ht="25.35" customHeight="1">
      <c r="A43" s="95">
        <v>27</v>
      </c>
      <c r="B43" s="95">
        <v>18</v>
      </c>
      <c r="C43" s="96" t="s">
        <v>701</v>
      </c>
      <c r="D43" s="97">
        <v>349</v>
      </c>
      <c r="E43" s="97">
        <v>938</v>
      </c>
      <c r="F43" s="98">
        <f t="shared" si="3"/>
        <v>-0.6279317697228145</v>
      </c>
      <c r="G43" s="97">
        <v>66</v>
      </c>
      <c r="H43" s="99">
        <v>2</v>
      </c>
      <c r="I43" s="99">
        <f t="shared" si="2"/>
        <v>33</v>
      </c>
      <c r="J43" s="99">
        <v>2</v>
      </c>
      <c r="K43" s="99">
        <v>17</v>
      </c>
      <c r="L43" s="97">
        <v>644560.82999999996</v>
      </c>
      <c r="M43" s="97">
        <v>99096</v>
      </c>
      <c r="N43" s="107">
        <v>44792</v>
      </c>
      <c r="O43" s="101" t="s">
        <v>142</v>
      </c>
      <c r="P43" s="102"/>
      <c r="Q43" s="93"/>
      <c r="R43" s="94"/>
      <c r="S43" s="93"/>
      <c r="T43" s="93"/>
      <c r="U43" s="104"/>
      <c r="V43" s="105"/>
      <c r="W43" s="105"/>
      <c r="X43" s="104"/>
      <c r="Y43" s="103"/>
    </row>
    <row r="44" spans="1:27" s="106" customFormat="1" ht="25.35" customHeight="1">
      <c r="A44" s="63">
        <v>28</v>
      </c>
      <c r="B44" s="95">
        <v>19</v>
      </c>
      <c r="C44" s="96" t="s">
        <v>836</v>
      </c>
      <c r="D44" s="97">
        <v>322.8</v>
      </c>
      <c r="E44" s="97">
        <v>919.9</v>
      </c>
      <c r="F44" s="98">
        <f t="shared" si="3"/>
        <v>-0.64909229264050428</v>
      </c>
      <c r="G44" s="97">
        <v>46</v>
      </c>
      <c r="H44" s="99">
        <v>7</v>
      </c>
      <c r="I44" s="99">
        <f t="shared" si="2"/>
        <v>6.5714285714285712</v>
      </c>
      <c r="J44" s="99">
        <v>1</v>
      </c>
      <c r="K44" s="99">
        <v>4</v>
      </c>
      <c r="L44" s="97">
        <v>14871.14</v>
      </c>
      <c r="M44" s="97">
        <v>2414</v>
      </c>
      <c r="N44" s="107">
        <v>44883</v>
      </c>
      <c r="O44" s="101" t="s">
        <v>84</v>
      </c>
      <c r="P44" s="102"/>
      <c r="Q44" s="93"/>
      <c r="R44" s="94"/>
      <c r="S44" s="93"/>
      <c r="T44" s="93"/>
      <c r="U44" s="104"/>
      <c r="V44" s="105"/>
      <c r="W44" s="105"/>
      <c r="X44" s="104"/>
      <c r="Y44" s="103"/>
    </row>
    <row r="45" spans="1:27" s="106" customFormat="1" ht="25.35" customHeight="1">
      <c r="A45" s="95">
        <v>29</v>
      </c>
      <c r="B45" s="95">
        <v>16</v>
      </c>
      <c r="C45" s="96" t="s">
        <v>851</v>
      </c>
      <c r="D45" s="97">
        <v>306.58999999999997</v>
      </c>
      <c r="E45" s="97">
        <v>1235.4000000000001</v>
      </c>
      <c r="F45" s="98">
        <f t="shared" si="3"/>
        <v>-0.75182936700663761</v>
      </c>
      <c r="G45" s="97">
        <v>59</v>
      </c>
      <c r="H45" s="99">
        <v>12</v>
      </c>
      <c r="I45" s="99">
        <f t="shared" si="2"/>
        <v>4.916666666666667</v>
      </c>
      <c r="J45" s="99">
        <v>1</v>
      </c>
      <c r="K45" s="99">
        <v>2</v>
      </c>
      <c r="L45" s="97">
        <v>1542</v>
      </c>
      <c r="M45" s="97">
        <v>302</v>
      </c>
      <c r="N45" s="107">
        <v>44897</v>
      </c>
      <c r="O45" s="101" t="s">
        <v>286</v>
      </c>
      <c r="P45" s="111"/>
      <c r="Q45" s="103"/>
      <c r="R45" s="102"/>
      <c r="S45" s="102"/>
      <c r="T45" s="103"/>
      <c r="U45" s="103"/>
      <c r="V45" s="103"/>
      <c r="W45" s="104"/>
      <c r="X45" s="104"/>
      <c r="Y45" s="105"/>
      <c r="Z45" s="105"/>
      <c r="AA45" s="103"/>
    </row>
    <row r="46" spans="1:27" s="106" customFormat="1" ht="25.35" customHeight="1">
      <c r="A46" s="63">
        <v>30</v>
      </c>
      <c r="B46" s="95">
        <v>23</v>
      </c>
      <c r="C46" s="96" t="s">
        <v>850</v>
      </c>
      <c r="D46" s="99">
        <v>296.8</v>
      </c>
      <c r="E46" s="99">
        <v>421.7</v>
      </c>
      <c r="F46" s="99" t="s">
        <v>36</v>
      </c>
      <c r="G46" s="97">
        <v>58</v>
      </c>
      <c r="H46" s="99">
        <v>5</v>
      </c>
      <c r="I46" s="99">
        <f t="shared" si="2"/>
        <v>11.6</v>
      </c>
      <c r="J46" s="99">
        <v>7</v>
      </c>
      <c r="K46" s="99">
        <v>2</v>
      </c>
      <c r="L46" s="99">
        <v>718.5</v>
      </c>
      <c r="M46" s="97">
        <v>158</v>
      </c>
      <c r="N46" s="107">
        <v>44897</v>
      </c>
      <c r="O46" s="101" t="s">
        <v>82</v>
      </c>
      <c r="P46" s="102"/>
      <c r="Q46" s="93"/>
      <c r="R46" s="94"/>
      <c r="S46" s="93"/>
      <c r="T46" s="93"/>
      <c r="U46" s="104"/>
      <c r="V46" s="105"/>
      <c r="W46" s="105"/>
      <c r="X46" s="104"/>
      <c r="Y46" s="103"/>
    </row>
    <row r="47" spans="1:27" s="106" customFormat="1" ht="25.35" customHeight="1">
      <c r="A47" s="95"/>
      <c r="B47" s="76"/>
      <c r="C47" s="52" t="s">
        <v>90</v>
      </c>
      <c r="D47" s="124">
        <f>SUM(D35:D46)</f>
        <v>230311.15499999997</v>
      </c>
      <c r="E47" s="124">
        <v>218935.30499999999</v>
      </c>
      <c r="F47" s="125">
        <f>(D47-E47)/E47</f>
        <v>5.1959870062984942E-2</v>
      </c>
      <c r="G47" s="126">
        <f>SUM(G35:G46)</f>
        <v>37541.5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7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7" s="106" customFormat="1" ht="25.35" customHeight="1">
      <c r="A49" s="95">
        <v>31</v>
      </c>
      <c r="B49" s="95">
        <v>17</v>
      </c>
      <c r="C49" s="96" t="s">
        <v>820</v>
      </c>
      <c r="D49" s="97">
        <v>276.10000000000002</v>
      </c>
      <c r="E49" s="97">
        <v>1053.31</v>
      </c>
      <c r="F49" s="98">
        <f>(D49-E49)/E49</f>
        <v>-0.73787394024551178</v>
      </c>
      <c r="G49" s="97">
        <v>51</v>
      </c>
      <c r="H49" s="99">
        <v>11</v>
      </c>
      <c r="I49" s="99">
        <f>G49/H49</f>
        <v>4.6363636363636367</v>
      </c>
      <c r="J49" s="99">
        <v>2</v>
      </c>
      <c r="K49" s="99">
        <v>5</v>
      </c>
      <c r="L49" s="97">
        <v>29215.91</v>
      </c>
      <c r="M49" s="97">
        <v>5685</v>
      </c>
      <c r="N49" s="107">
        <v>44876</v>
      </c>
      <c r="O49" s="101" t="s">
        <v>821</v>
      </c>
      <c r="P49" s="102"/>
      <c r="Q49" s="93"/>
      <c r="R49" s="94"/>
      <c r="S49" s="93"/>
      <c r="T49" s="93"/>
      <c r="U49" s="104"/>
      <c r="V49" s="105"/>
      <c r="W49" s="105"/>
      <c r="X49" s="104"/>
      <c r="Y49" s="103"/>
    </row>
    <row r="50" spans="1:27" s="106" customFormat="1" ht="25.35" customHeight="1">
      <c r="A50" s="63">
        <v>32</v>
      </c>
      <c r="B50" s="95">
        <v>26</v>
      </c>
      <c r="C50" s="96" t="s">
        <v>777</v>
      </c>
      <c r="D50" s="97">
        <v>153.15</v>
      </c>
      <c r="E50" s="97">
        <v>166.2</v>
      </c>
      <c r="F50" s="98">
        <f>(D50-E50)/E50</f>
        <v>-7.8519855595667779E-2</v>
      </c>
      <c r="G50" s="97">
        <v>50</v>
      </c>
      <c r="H50" s="99">
        <v>1</v>
      </c>
      <c r="I50" s="99">
        <f>G50/H50</f>
        <v>50</v>
      </c>
      <c r="J50" s="99">
        <v>1</v>
      </c>
      <c r="K50" s="99">
        <v>8</v>
      </c>
      <c r="L50" s="97">
        <v>83890.53</v>
      </c>
      <c r="M50" s="97">
        <v>16907</v>
      </c>
      <c r="N50" s="107">
        <v>44855</v>
      </c>
      <c r="O50" s="101" t="s">
        <v>41</v>
      </c>
      <c r="P50" s="111"/>
      <c r="Q50" s="103"/>
      <c r="R50" s="102"/>
      <c r="S50" s="102"/>
      <c r="T50" s="103"/>
      <c r="U50" s="103"/>
      <c r="V50" s="103"/>
      <c r="W50" s="104"/>
      <c r="X50" s="104"/>
      <c r="Y50" s="105"/>
      <c r="Z50" s="105"/>
      <c r="AA50" s="103"/>
    </row>
    <row r="51" spans="1:27" s="106" customFormat="1" ht="25.35" customHeight="1">
      <c r="A51" s="95">
        <v>33</v>
      </c>
      <c r="B51" s="95">
        <v>14</v>
      </c>
      <c r="C51" s="96" t="s">
        <v>842</v>
      </c>
      <c r="D51" s="97">
        <v>113</v>
      </c>
      <c r="E51" s="97">
        <v>1408</v>
      </c>
      <c r="F51" s="98">
        <f>(D51-E51)/E51</f>
        <v>-0.91974431818181823</v>
      </c>
      <c r="G51" s="97">
        <v>26</v>
      </c>
      <c r="H51" s="99" t="s">
        <v>36</v>
      </c>
      <c r="I51" s="99" t="s">
        <v>36</v>
      </c>
      <c r="J51" s="99">
        <v>3</v>
      </c>
      <c r="K51" s="99">
        <v>3</v>
      </c>
      <c r="L51" s="97">
        <v>6477</v>
      </c>
      <c r="M51" s="97">
        <v>1227</v>
      </c>
      <c r="N51" s="107">
        <v>44890</v>
      </c>
      <c r="O51" s="101" t="s">
        <v>47</v>
      </c>
      <c r="P51" s="111"/>
      <c r="Q51" s="103"/>
      <c r="R51" s="102"/>
      <c r="S51" s="102"/>
      <c r="T51" s="103"/>
      <c r="U51" s="103"/>
      <c r="V51" s="103"/>
      <c r="W51" s="104"/>
      <c r="X51" s="104"/>
      <c r="Y51" s="105"/>
      <c r="Z51" s="105"/>
      <c r="AA51" s="103"/>
    </row>
    <row r="52" spans="1:27" s="106" customFormat="1" ht="25.35" customHeight="1">
      <c r="A52" s="63">
        <v>34</v>
      </c>
      <c r="B52" s="95">
        <v>22</v>
      </c>
      <c r="C52" s="96" t="s">
        <v>676</v>
      </c>
      <c r="D52" s="97">
        <v>111.78</v>
      </c>
      <c r="E52" s="97">
        <v>476.28</v>
      </c>
      <c r="F52" s="98">
        <f>(D52-E52)/E52</f>
        <v>-0.76530612244897966</v>
      </c>
      <c r="G52" s="97">
        <v>20</v>
      </c>
      <c r="H52" s="99">
        <v>4</v>
      </c>
      <c r="I52" s="99">
        <f t="shared" ref="I52:I57" si="4">G52/H52</f>
        <v>5</v>
      </c>
      <c r="J52" s="99">
        <v>1</v>
      </c>
      <c r="K52" s="99">
        <v>20</v>
      </c>
      <c r="L52" s="97">
        <v>320809.09999999998</v>
      </c>
      <c r="M52" s="97">
        <v>68352</v>
      </c>
      <c r="N52" s="107">
        <v>44771</v>
      </c>
      <c r="O52" s="101" t="s">
        <v>56</v>
      </c>
      <c r="P52" s="111"/>
      <c r="Q52" s="103"/>
      <c r="R52" s="102"/>
      <c r="S52" s="102"/>
      <c r="T52" s="103"/>
      <c r="U52" s="103"/>
      <c r="V52" s="103"/>
      <c r="W52" s="104"/>
      <c r="X52" s="104"/>
      <c r="Y52" s="105"/>
      <c r="Z52" s="105"/>
      <c r="AA52" s="103"/>
    </row>
    <row r="53" spans="1:27" s="106" customFormat="1" ht="25.35" customHeight="1">
      <c r="A53" s="95">
        <v>35</v>
      </c>
      <c r="B53" s="69" t="s">
        <v>36</v>
      </c>
      <c r="C53" s="96" t="s">
        <v>737</v>
      </c>
      <c r="D53" s="97">
        <v>108.5</v>
      </c>
      <c r="E53" s="66" t="s">
        <v>36</v>
      </c>
      <c r="F53" s="66" t="s">
        <v>36</v>
      </c>
      <c r="G53" s="97">
        <v>21</v>
      </c>
      <c r="H53" s="99">
        <v>1</v>
      </c>
      <c r="I53" s="99">
        <f t="shared" si="4"/>
        <v>21</v>
      </c>
      <c r="J53" s="99">
        <v>1</v>
      </c>
      <c r="K53" s="99">
        <v>12</v>
      </c>
      <c r="L53" s="97">
        <v>167648.70000000001</v>
      </c>
      <c r="M53" s="97">
        <v>26727</v>
      </c>
      <c r="N53" s="107">
        <v>44827</v>
      </c>
      <c r="O53" s="101" t="s">
        <v>56</v>
      </c>
      <c r="P53" s="102"/>
      <c r="Q53" s="93"/>
      <c r="R53" s="94"/>
      <c r="S53" s="93"/>
      <c r="T53" s="93"/>
      <c r="U53" s="104"/>
      <c r="V53" s="105"/>
      <c r="W53" s="105"/>
      <c r="X53" s="104"/>
      <c r="Y53" s="103"/>
    </row>
    <row r="54" spans="1:27" s="106" customFormat="1" ht="25.35" customHeight="1">
      <c r="A54" s="63">
        <v>36</v>
      </c>
      <c r="B54" s="69" t="s">
        <v>36</v>
      </c>
      <c r="C54" s="96" t="s">
        <v>51</v>
      </c>
      <c r="D54" s="97">
        <v>56</v>
      </c>
      <c r="E54" s="66" t="s">
        <v>36</v>
      </c>
      <c r="F54" s="66" t="s">
        <v>36</v>
      </c>
      <c r="G54" s="97">
        <v>14</v>
      </c>
      <c r="H54" s="99">
        <v>1</v>
      </c>
      <c r="I54" s="99">
        <f t="shared" si="4"/>
        <v>14</v>
      </c>
      <c r="J54" s="99">
        <v>1</v>
      </c>
      <c r="K54" s="99">
        <v>36</v>
      </c>
      <c r="L54" s="97">
        <v>188791.92</v>
      </c>
      <c r="M54" s="97">
        <v>46597</v>
      </c>
      <c r="N54" s="107">
        <v>44659</v>
      </c>
      <c r="O54" s="101" t="s">
        <v>41</v>
      </c>
      <c r="P54" s="102"/>
      <c r="Q54" s="93"/>
      <c r="R54" s="94"/>
      <c r="S54" s="93"/>
      <c r="T54" s="93"/>
      <c r="U54" s="104"/>
      <c r="V54" s="105"/>
      <c r="W54" s="105"/>
      <c r="X54" s="104"/>
      <c r="Y54" s="103"/>
    </row>
    <row r="55" spans="1:27" s="106" customFormat="1" ht="25.35" customHeight="1">
      <c r="A55" s="95">
        <v>37</v>
      </c>
      <c r="B55" s="95">
        <v>20</v>
      </c>
      <c r="C55" s="96" t="s">
        <v>792</v>
      </c>
      <c r="D55" s="97">
        <v>52</v>
      </c>
      <c r="E55" s="97">
        <v>685.43</v>
      </c>
      <c r="F55" s="98">
        <f>(D55-E55)/E55</f>
        <v>-0.92413521439096624</v>
      </c>
      <c r="G55" s="97">
        <v>10</v>
      </c>
      <c r="H55" s="97">
        <v>1</v>
      </c>
      <c r="I55" s="99">
        <f t="shared" si="4"/>
        <v>10</v>
      </c>
      <c r="J55" s="99">
        <v>1</v>
      </c>
      <c r="K55" s="99">
        <v>6</v>
      </c>
      <c r="L55" s="97">
        <v>103855.05</v>
      </c>
      <c r="M55" s="97">
        <v>16117</v>
      </c>
      <c r="N55" s="107">
        <v>44869</v>
      </c>
      <c r="O55" s="101" t="s">
        <v>41</v>
      </c>
      <c r="P55" s="102"/>
      <c r="Q55" s="93"/>
      <c r="R55" s="94"/>
      <c r="S55" s="93"/>
      <c r="T55" s="93"/>
      <c r="U55" s="104"/>
      <c r="V55" s="105"/>
      <c r="W55" s="105"/>
      <c r="X55" s="104"/>
      <c r="Y55" s="103"/>
    </row>
    <row r="56" spans="1:27" customFormat="1" ht="25.35" customHeight="1">
      <c r="A56" s="63">
        <v>38</v>
      </c>
      <c r="B56" s="122" t="s">
        <v>36</v>
      </c>
      <c r="C56" s="96" t="s">
        <v>734</v>
      </c>
      <c r="D56" s="97">
        <v>40</v>
      </c>
      <c r="E56" s="99" t="s">
        <v>36</v>
      </c>
      <c r="F56" s="99" t="s">
        <v>36</v>
      </c>
      <c r="G56" s="97">
        <v>9</v>
      </c>
      <c r="H56" s="99">
        <v>1</v>
      </c>
      <c r="I56" s="99">
        <f t="shared" si="4"/>
        <v>9</v>
      </c>
      <c r="J56" s="99">
        <v>1</v>
      </c>
      <c r="K56" s="99">
        <v>13</v>
      </c>
      <c r="L56" s="97">
        <v>119805.53</v>
      </c>
      <c r="M56" s="97">
        <v>18919</v>
      </c>
      <c r="N56" s="107">
        <v>44820</v>
      </c>
      <c r="O56" s="101" t="s">
        <v>37</v>
      </c>
      <c r="P56" s="130"/>
      <c r="Q56" s="134"/>
      <c r="R56" s="135"/>
      <c r="S56" s="134"/>
      <c r="T56" s="134"/>
      <c r="U56" s="131"/>
      <c r="V56" s="132"/>
      <c r="W56" s="132"/>
      <c r="X56" s="131"/>
      <c r="Y56" s="129"/>
    </row>
    <row r="57" spans="1:27" s="106" customFormat="1" ht="25.35" customHeight="1">
      <c r="A57" s="95">
        <v>39</v>
      </c>
      <c r="B57" s="95">
        <v>25</v>
      </c>
      <c r="C57" s="96" t="s">
        <v>757</v>
      </c>
      <c r="D57" s="97">
        <v>40</v>
      </c>
      <c r="E57" s="97">
        <v>240</v>
      </c>
      <c r="F57" s="98">
        <f>(D57-E57)/E57</f>
        <v>-0.83333333333333337</v>
      </c>
      <c r="G57" s="97">
        <v>10</v>
      </c>
      <c r="H57" s="99">
        <v>1</v>
      </c>
      <c r="I57" s="99">
        <f t="shared" si="4"/>
        <v>10</v>
      </c>
      <c r="J57" s="99">
        <v>1</v>
      </c>
      <c r="K57" s="99">
        <v>10</v>
      </c>
      <c r="L57" s="97">
        <v>16651.02</v>
      </c>
      <c r="M57" s="97">
        <v>2659</v>
      </c>
      <c r="N57" s="107">
        <v>44841</v>
      </c>
      <c r="O57" s="101" t="s">
        <v>37</v>
      </c>
      <c r="P57" s="102"/>
      <c r="Q57" s="93"/>
      <c r="R57" s="94"/>
      <c r="S57" s="93"/>
      <c r="T57" s="93"/>
      <c r="U57" s="104"/>
      <c r="V57" s="105"/>
      <c r="W57" s="105"/>
      <c r="X57" s="104"/>
      <c r="Y57" s="103"/>
    </row>
    <row r="58" spans="1:27" ht="25.35" customHeight="1">
      <c r="A58" s="41"/>
      <c r="B58" s="41"/>
      <c r="C58" s="52" t="s">
        <v>166</v>
      </c>
      <c r="D58" s="62">
        <f>SUM(D47:D57)</f>
        <v>231261.68499999997</v>
      </c>
      <c r="E58" s="124">
        <v>218935.30499999999</v>
      </c>
      <c r="F58" s="20">
        <f>(D58-E58)/E58</f>
        <v>5.6301472254554723E-2</v>
      </c>
      <c r="G58" s="62">
        <f>SUM(G47:G57)</f>
        <v>37752.5</v>
      </c>
      <c r="H58" s="62"/>
      <c r="I58" s="43"/>
      <c r="J58" s="119"/>
      <c r="K58" s="119"/>
      <c r="L58" s="45"/>
      <c r="M58" s="49"/>
      <c r="N58" s="46"/>
      <c r="O58" s="53"/>
      <c r="P58" s="61"/>
      <c r="U58" s="60"/>
    </row>
    <row r="59" spans="1:27" ht="23.1" customHeight="1"/>
    <row r="60" spans="1:27" ht="17.100000000000001" customHeight="1"/>
    <row r="76" spans="16:19" ht="12" customHeight="1"/>
    <row r="79" spans="16:19">
      <c r="S79" s="61"/>
    </row>
    <row r="80" spans="16:19">
      <c r="P80" s="61"/>
    </row>
    <row r="81" spans="21:21">
      <c r="U81" s="61"/>
    </row>
  </sheetData>
  <sortState xmlns:xlrd2="http://schemas.microsoft.com/office/spreadsheetml/2017/richdata2" ref="B13:O57">
    <sortCondition descending="1" ref="D13:D57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64E08-1E70-445A-8C96-D5276B34FBB8}">
  <sheetPr>
    <tabColor theme="0"/>
  </sheetPr>
  <dimension ref="A1:AA69"/>
  <sheetViews>
    <sheetView topLeftCell="A4" zoomScale="60" zoomScaleNormal="60" workbookViewId="0">
      <selection activeCell="K27" sqref="K27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5" ht="19.5" customHeight="1">
      <c r="A1" s="30"/>
      <c r="B1" s="30"/>
      <c r="C1" s="30"/>
      <c r="D1" s="30"/>
      <c r="E1" s="30"/>
      <c r="F1" s="30" t="s">
        <v>846</v>
      </c>
      <c r="G1" s="30"/>
      <c r="H1" s="30"/>
      <c r="I1" s="30"/>
    </row>
    <row r="2" spans="1:25" ht="19.5" customHeight="1">
      <c r="A2" s="30"/>
      <c r="B2" s="30"/>
      <c r="C2" s="30"/>
      <c r="D2" s="30"/>
      <c r="E2" s="30"/>
      <c r="F2" s="30" t="s">
        <v>847</v>
      </c>
      <c r="G2" s="30"/>
      <c r="H2" s="30"/>
      <c r="I2" s="30"/>
      <c r="J2" s="30"/>
      <c r="K2" s="30"/>
    </row>
    <row r="4" spans="1:25" ht="15.75" customHeight="1" thickBot="1"/>
    <row r="5" spans="1:25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5" ht="21.6">
      <c r="A6" s="207"/>
      <c r="B6" s="207"/>
      <c r="C6" s="212"/>
      <c r="D6" s="32" t="s">
        <v>848</v>
      </c>
      <c r="E6" s="32" t="s">
        <v>840</v>
      </c>
      <c r="F6" s="212"/>
      <c r="G6" s="212" t="s">
        <v>848</v>
      </c>
      <c r="H6" s="212"/>
      <c r="I6" s="212"/>
      <c r="J6" s="215"/>
      <c r="K6" s="215"/>
      <c r="L6" s="212"/>
      <c r="M6" s="212"/>
      <c r="N6" s="212"/>
      <c r="O6" s="212"/>
    </row>
    <row r="7" spans="1:25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5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5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5" ht="21.6">
      <c r="A10" s="207"/>
      <c r="B10" s="207"/>
      <c r="C10" s="212"/>
      <c r="D10" s="32" t="s">
        <v>849</v>
      </c>
      <c r="E10" s="32" t="s">
        <v>841</v>
      </c>
      <c r="F10" s="212"/>
      <c r="G10" s="32" t="s">
        <v>849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5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5" ht="15.6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5" customFormat="1" ht="25.35" customHeight="1">
      <c r="A13" s="63">
        <v>1</v>
      </c>
      <c r="B13" s="63">
        <v>3</v>
      </c>
      <c r="C13" s="68" t="s">
        <v>774</v>
      </c>
      <c r="D13" s="67">
        <v>35191.58</v>
      </c>
      <c r="E13" s="67">
        <v>45997.53</v>
      </c>
      <c r="F13" s="70">
        <f>(D13-E13)/E13</f>
        <v>-0.23492457094978789</v>
      </c>
      <c r="G13" s="67">
        <v>4954</v>
      </c>
      <c r="H13" s="66">
        <v>187</v>
      </c>
      <c r="I13" s="66">
        <f t="shared" ref="I13:I22" si="0">G13/H13</f>
        <v>26.491978609625669</v>
      </c>
      <c r="J13" s="66">
        <v>10</v>
      </c>
      <c r="K13" s="66">
        <v>8</v>
      </c>
      <c r="L13" s="67">
        <v>932760.67999999993</v>
      </c>
      <c r="M13" s="67">
        <v>133787</v>
      </c>
      <c r="N13" s="127">
        <v>44848</v>
      </c>
      <c r="O13" s="64" t="s">
        <v>775</v>
      </c>
      <c r="P13" s="136"/>
      <c r="Q13" s="137"/>
      <c r="R13" s="129"/>
      <c r="S13" s="132"/>
      <c r="T13" s="132"/>
      <c r="U13" s="129"/>
      <c r="V13" s="132"/>
      <c r="W13" s="129"/>
      <c r="X13" s="137"/>
    </row>
    <row r="14" spans="1:25" customFormat="1" ht="25.35" customHeight="1">
      <c r="A14" s="63">
        <v>2</v>
      </c>
      <c r="B14" s="63">
        <v>2</v>
      </c>
      <c r="C14" s="68" t="s">
        <v>837</v>
      </c>
      <c r="D14" s="67">
        <v>29307.24</v>
      </c>
      <c r="E14" s="67">
        <v>49131.839999999997</v>
      </c>
      <c r="F14" s="70">
        <f>(D14-E14)/E14</f>
        <v>-0.40349801676468855</v>
      </c>
      <c r="G14" s="67">
        <v>5693</v>
      </c>
      <c r="H14" s="66">
        <v>295</v>
      </c>
      <c r="I14" s="66">
        <f t="shared" si="0"/>
        <v>19.298305084745763</v>
      </c>
      <c r="J14" s="66">
        <v>29</v>
      </c>
      <c r="K14" s="66">
        <v>2</v>
      </c>
      <c r="L14" s="67">
        <v>78718.880000000005</v>
      </c>
      <c r="M14" s="67">
        <v>15141</v>
      </c>
      <c r="N14" s="127">
        <v>44890</v>
      </c>
      <c r="O14" s="64" t="s">
        <v>84</v>
      </c>
      <c r="P14" s="130"/>
      <c r="Q14" s="130"/>
      <c r="R14" s="129"/>
      <c r="S14" s="129"/>
      <c r="T14" s="129"/>
      <c r="U14" s="131"/>
      <c r="V14" s="132"/>
      <c r="W14" s="132"/>
      <c r="X14" s="132"/>
      <c r="Y14" s="129"/>
    </row>
    <row r="15" spans="1:25" customFormat="1" ht="25.35" customHeight="1">
      <c r="A15" s="63">
        <v>3</v>
      </c>
      <c r="B15" s="95" t="s">
        <v>34</v>
      </c>
      <c r="C15" s="96" t="s">
        <v>843</v>
      </c>
      <c r="D15" s="97">
        <v>28752.61</v>
      </c>
      <c r="E15" s="99" t="s">
        <v>36</v>
      </c>
      <c r="F15" s="99" t="s">
        <v>36</v>
      </c>
      <c r="G15" s="97">
        <v>4091</v>
      </c>
      <c r="H15" s="99">
        <v>145</v>
      </c>
      <c r="I15" s="99">
        <f t="shared" si="0"/>
        <v>28.213793103448275</v>
      </c>
      <c r="J15" s="99">
        <v>12</v>
      </c>
      <c r="K15" s="99">
        <v>1</v>
      </c>
      <c r="L15" s="97">
        <v>31376.52</v>
      </c>
      <c r="M15" s="97">
        <v>4464</v>
      </c>
      <c r="N15" s="107">
        <v>44897</v>
      </c>
      <c r="O15" s="101" t="s">
        <v>41</v>
      </c>
      <c r="P15" s="130"/>
      <c r="Q15" s="130"/>
      <c r="R15" s="129"/>
      <c r="S15" s="129"/>
      <c r="T15" s="129"/>
      <c r="U15" s="129"/>
      <c r="V15" s="129"/>
      <c r="W15" s="129"/>
      <c r="X15" s="132"/>
    </row>
    <row r="16" spans="1:25" customFormat="1" ht="25.35" customHeight="1">
      <c r="A16" s="63">
        <v>4</v>
      </c>
      <c r="B16" s="63">
        <v>1</v>
      </c>
      <c r="C16" s="68" t="s">
        <v>823</v>
      </c>
      <c r="D16" s="67">
        <v>27392.82</v>
      </c>
      <c r="E16" s="67">
        <v>58462.91</v>
      </c>
      <c r="F16" s="70">
        <f>(D16-E16)/E16</f>
        <v>-0.53144959770220135</v>
      </c>
      <c r="G16" s="67">
        <v>4281</v>
      </c>
      <c r="H16" s="66">
        <v>175</v>
      </c>
      <c r="I16" s="66">
        <f t="shared" si="0"/>
        <v>24.462857142857143</v>
      </c>
      <c r="J16" s="66">
        <v>12</v>
      </c>
      <c r="K16" s="66">
        <v>3</v>
      </c>
      <c r="L16" s="67">
        <v>178041.06</v>
      </c>
      <c r="M16" s="67">
        <v>28058</v>
      </c>
      <c r="N16" s="127">
        <v>44883</v>
      </c>
      <c r="O16" s="64" t="s">
        <v>824</v>
      </c>
      <c r="P16" s="130"/>
      <c r="Q16" s="130"/>
      <c r="R16" s="129"/>
      <c r="S16" s="129"/>
      <c r="T16" s="129"/>
      <c r="U16" s="129"/>
      <c r="V16" s="129"/>
      <c r="W16" s="129"/>
      <c r="X16" s="132"/>
    </row>
    <row r="17" spans="1:27" customFormat="1" ht="25.35" customHeight="1">
      <c r="A17" s="63">
        <v>5</v>
      </c>
      <c r="B17" s="63">
        <v>4</v>
      </c>
      <c r="C17" s="68" t="s">
        <v>805</v>
      </c>
      <c r="D17" s="67">
        <v>17565.18</v>
      </c>
      <c r="E17" s="67">
        <v>31756.29</v>
      </c>
      <c r="F17" s="70">
        <f>(D17-E17)/E17</f>
        <v>-0.44687556386467059</v>
      </c>
      <c r="G17" s="67">
        <v>2583</v>
      </c>
      <c r="H17" s="69">
        <v>143</v>
      </c>
      <c r="I17" s="66">
        <f t="shared" si="0"/>
        <v>18.062937062937063</v>
      </c>
      <c r="J17" s="66">
        <v>13</v>
      </c>
      <c r="K17" s="66">
        <v>4</v>
      </c>
      <c r="L17" s="67">
        <v>247639</v>
      </c>
      <c r="M17" s="67">
        <v>34121</v>
      </c>
      <c r="N17" s="127">
        <v>44876</v>
      </c>
      <c r="O17" s="64" t="s">
        <v>84</v>
      </c>
      <c r="P17" s="130"/>
      <c r="Q17" s="130"/>
      <c r="R17" s="129"/>
      <c r="S17" s="129"/>
      <c r="T17" s="129"/>
      <c r="U17" s="129"/>
      <c r="V17" s="129"/>
      <c r="W17" s="129"/>
      <c r="X17" s="132"/>
    </row>
    <row r="18" spans="1:27" s="106" customFormat="1" ht="25.35" customHeight="1">
      <c r="A18" s="63">
        <v>6</v>
      </c>
      <c r="B18" s="63">
        <v>5</v>
      </c>
      <c r="C18" s="68" t="s">
        <v>825</v>
      </c>
      <c r="D18" s="67">
        <v>17287.73</v>
      </c>
      <c r="E18" s="67">
        <v>25014.47</v>
      </c>
      <c r="F18" s="70">
        <f>(D18-E18)/E18</f>
        <v>-0.30889081399685869</v>
      </c>
      <c r="G18" s="67">
        <v>2755</v>
      </c>
      <c r="H18" s="66">
        <v>98</v>
      </c>
      <c r="I18" s="66">
        <f t="shared" si="0"/>
        <v>28.112244897959183</v>
      </c>
      <c r="J18" s="66">
        <v>11</v>
      </c>
      <c r="K18" s="66">
        <v>3</v>
      </c>
      <c r="L18" s="67">
        <v>77741.59</v>
      </c>
      <c r="M18" s="67">
        <v>12645</v>
      </c>
      <c r="N18" s="127">
        <v>44883</v>
      </c>
      <c r="O18" s="64" t="s">
        <v>84</v>
      </c>
      <c r="P18" s="102"/>
      <c r="Q18" s="102"/>
      <c r="R18" s="103"/>
      <c r="S18" s="103"/>
      <c r="T18" s="103"/>
      <c r="U18" s="103"/>
      <c r="V18" s="103"/>
      <c r="W18" s="103"/>
      <c r="X18" s="105"/>
    </row>
    <row r="19" spans="1:27" s="106" customFormat="1" ht="25.35" customHeight="1">
      <c r="A19" s="63">
        <v>7</v>
      </c>
      <c r="B19" s="63" t="s">
        <v>34</v>
      </c>
      <c r="C19" s="68" t="s">
        <v>852</v>
      </c>
      <c r="D19" s="67">
        <v>15381.33</v>
      </c>
      <c r="E19" s="66" t="s">
        <v>36</v>
      </c>
      <c r="F19" s="66" t="s">
        <v>36</v>
      </c>
      <c r="G19" s="67">
        <v>2454</v>
      </c>
      <c r="H19" s="66">
        <v>175</v>
      </c>
      <c r="I19" s="66">
        <f t="shared" si="0"/>
        <v>14.022857142857143</v>
      </c>
      <c r="J19" s="66">
        <v>16</v>
      </c>
      <c r="K19" s="66">
        <v>1</v>
      </c>
      <c r="L19" s="67">
        <v>15381.33</v>
      </c>
      <c r="M19" s="67">
        <v>2454</v>
      </c>
      <c r="N19" s="127">
        <v>44897</v>
      </c>
      <c r="O19" s="64" t="s">
        <v>853</v>
      </c>
      <c r="P19" s="102"/>
      <c r="Q19" s="102"/>
      <c r="R19" s="103"/>
      <c r="S19" s="103"/>
      <c r="T19" s="103"/>
      <c r="U19" s="103"/>
      <c r="V19" s="103"/>
      <c r="W19" s="103"/>
      <c r="X19" s="105"/>
    </row>
    <row r="20" spans="1:27" customFormat="1" ht="25.35" customHeight="1">
      <c r="A20" s="63">
        <v>8</v>
      </c>
      <c r="B20" s="95">
        <v>7</v>
      </c>
      <c r="C20" s="96" t="s">
        <v>793</v>
      </c>
      <c r="D20" s="97">
        <v>9608.1</v>
      </c>
      <c r="E20" s="97">
        <v>10090.94</v>
      </c>
      <c r="F20" s="98">
        <f>(D20-E20)/E20</f>
        <v>-4.7848862444925859E-2</v>
      </c>
      <c r="G20" s="97">
        <v>1935</v>
      </c>
      <c r="H20" s="99">
        <v>146</v>
      </c>
      <c r="I20" s="99">
        <f t="shared" si="0"/>
        <v>13.253424657534246</v>
      </c>
      <c r="J20" s="99">
        <v>11</v>
      </c>
      <c r="K20" s="99">
        <v>5</v>
      </c>
      <c r="L20" s="97">
        <v>171084.11</v>
      </c>
      <c r="M20" s="97">
        <v>33537</v>
      </c>
      <c r="N20" s="107">
        <v>44869</v>
      </c>
      <c r="O20" s="101" t="s">
        <v>142</v>
      </c>
      <c r="P20" s="130"/>
      <c r="Q20" s="130"/>
      <c r="R20" s="129"/>
      <c r="S20" s="129"/>
      <c r="T20" s="129"/>
      <c r="U20" s="129"/>
      <c r="V20" s="129"/>
      <c r="W20" s="129"/>
      <c r="X20" s="132"/>
    </row>
    <row r="21" spans="1:27" s="106" customFormat="1" ht="25.35" customHeight="1">
      <c r="A21" s="63">
        <v>9</v>
      </c>
      <c r="B21" s="63">
        <v>8</v>
      </c>
      <c r="C21" s="68" t="s">
        <v>786</v>
      </c>
      <c r="D21" s="67">
        <v>8317.94</v>
      </c>
      <c r="E21" s="67">
        <v>8759.4599999999991</v>
      </c>
      <c r="F21" s="70">
        <f>(D21-E21)/E21</f>
        <v>-5.040493363746152E-2</v>
      </c>
      <c r="G21" s="67">
        <v>1198</v>
      </c>
      <c r="H21" s="66">
        <v>29</v>
      </c>
      <c r="I21" s="66">
        <f t="shared" si="0"/>
        <v>41.310344827586206</v>
      </c>
      <c r="J21" s="66">
        <v>5</v>
      </c>
      <c r="K21" s="66">
        <v>7</v>
      </c>
      <c r="L21" s="67">
        <v>173905.81</v>
      </c>
      <c r="M21" s="67">
        <v>27349</v>
      </c>
      <c r="N21" s="127">
        <v>44855</v>
      </c>
      <c r="O21" s="64" t="s">
        <v>139</v>
      </c>
      <c r="P21" s="102"/>
      <c r="Q21" s="93"/>
      <c r="R21" s="94"/>
      <c r="S21" s="93"/>
      <c r="T21" s="93"/>
      <c r="U21" s="104"/>
      <c r="V21" s="105"/>
      <c r="W21" s="105"/>
      <c r="X21" s="104"/>
      <c r="Y21" s="103"/>
    </row>
    <row r="22" spans="1:27" customFormat="1" ht="24.75" customHeight="1">
      <c r="A22" s="63">
        <v>10</v>
      </c>
      <c r="B22" s="95">
        <v>6</v>
      </c>
      <c r="C22" s="96" t="s">
        <v>830</v>
      </c>
      <c r="D22" s="97">
        <v>5989.61</v>
      </c>
      <c r="E22" s="97">
        <v>11130.72</v>
      </c>
      <c r="F22" s="98">
        <f>(D22-E22)/E22</f>
        <v>-0.46188476576537724</v>
      </c>
      <c r="G22" s="97">
        <v>977</v>
      </c>
      <c r="H22" s="99">
        <v>73</v>
      </c>
      <c r="I22" s="99">
        <f t="shared" si="0"/>
        <v>13.383561643835616</v>
      </c>
      <c r="J22" s="99">
        <v>9</v>
      </c>
      <c r="K22" s="99">
        <v>2</v>
      </c>
      <c r="L22" s="97">
        <v>17587.080000000002</v>
      </c>
      <c r="M22" s="97">
        <v>3108</v>
      </c>
      <c r="N22" s="107">
        <v>44890</v>
      </c>
      <c r="O22" s="101" t="s">
        <v>41</v>
      </c>
      <c r="P22" s="130"/>
      <c r="Q22" s="134"/>
      <c r="R22" s="135"/>
      <c r="S22" s="134"/>
      <c r="T22" s="134"/>
      <c r="U22" s="131"/>
      <c r="V22" s="132"/>
      <c r="W22" s="132"/>
      <c r="X22" s="131"/>
      <c r="Y22" s="129"/>
    </row>
    <row r="23" spans="1:27" s="106" customFormat="1" ht="25.35" customHeight="1">
      <c r="A23" s="95"/>
      <c r="B23" s="76"/>
      <c r="C23" s="52" t="s">
        <v>52</v>
      </c>
      <c r="D23" s="124">
        <f>SUM(D13:D22)</f>
        <v>194794.13999999998</v>
      </c>
      <c r="E23" s="124">
        <v>254231.83</v>
      </c>
      <c r="F23" s="125">
        <f>(D23-E23)/E23</f>
        <v>-0.23379326656304211</v>
      </c>
      <c r="G23" s="124">
        <f>SUM(G13:G22)</f>
        <v>30921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7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7" s="106" customFormat="1" ht="25.35" customHeight="1">
      <c r="A25" s="63">
        <v>11</v>
      </c>
      <c r="B25" s="95" t="s">
        <v>34</v>
      </c>
      <c r="C25" s="68" t="s">
        <v>854</v>
      </c>
      <c r="D25" s="67">
        <v>4196.93</v>
      </c>
      <c r="E25" s="66" t="s">
        <v>36</v>
      </c>
      <c r="F25" s="66" t="s">
        <v>36</v>
      </c>
      <c r="G25" s="67">
        <v>855</v>
      </c>
      <c r="H25" s="66">
        <v>25</v>
      </c>
      <c r="I25" s="66">
        <f>G25/H25</f>
        <v>34.200000000000003</v>
      </c>
      <c r="J25" s="66">
        <v>7</v>
      </c>
      <c r="K25" s="66">
        <v>1</v>
      </c>
      <c r="L25" s="67">
        <v>4196.93</v>
      </c>
      <c r="M25" s="67">
        <v>855</v>
      </c>
      <c r="N25" s="107">
        <v>44897</v>
      </c>
      <c r="O25" s="101" t="s">
        <v>139</v>
      </c>
      <c r="P25" s="102"/>
      <c r="Q25" s="93"/>
      <c r="R25" s="94"/>
      <c r="S25" s="93"/>
      <c r="T25" s="93"/>
      <c r="U25" s="104"/>
      <c r="V25" s="105"/>
      <c r="W25" s="105"/>
      <c r="X25" s="104"/>
      <c r="Y25" s="103"/>
    </row>
    <row r="26" spans="1:27" customFormat="1" ht="25.35" customHeight="1">
      <c r="A26" s="63">
        <v>12</v>
      </c>
      <c r="B26" s="63">
        <v>10</v>
      </c>
      <c r="C26" s="68" t="s">
        <v>834</v>
      </c>
      <c r="D26" s="67">
        <v>4000.92</v>
      </c>
      <c r="E26" s="67">
        <v>5261.33</v>
      </c>
      <c r="F26" s="70">
        <f>(D26-E26)/E26</f>
        <v>-0.23956109956988059</v>
      </c>
      <c r="G26" s="67">
        <v>767</v>
      </c>
      <c r="H26" s="66">
        <v>37</v>
      </c>
      <c r="I26" s="66">
        <f t="shared" ref="I26:I27" si="1">G26/H26</f>
        <v>20.72972972972973</v>
      </c>
      <c r="J26" s="66">
        <v>7</v>
      </c>
      <c r="K26" s="66">
        <v>3</v>
      </c>
      <c r="L26" s="67">
        <v>16713.07</v>
      </c>
      <c r="M26" s="67">
        <v>3241</v>
      </c>
      <c r="N26" s="127">
        <v>44883</v>
      </c>
      <c r="O26" s="64" t="s">
        <v>835</v>
      </c>
      <c r="P26" s="130"/>
      <c r="Q26" s="134"/>
      <c r="R26" s="135"/>
      <c r="S26" s="134"/>
      <c r="T26" s="134"/>
      <c r="U26" s="131"/>
      <c r="V26" s="132"/>
      <c r="W26" s="132"/>
      <c r="X26" s="131"/>
      <c r="Y26" s="129"/>
    </row>
    <row r="27" spans="1:27" customFormat="1" ht="25.35" customHeight="1">
      <c r="A27" s="63">
        <v>13</v>
      </c>
      <c r="B27" s="63" t="s">
        <v>34</v>
      </c>
      <c r="C27" s="68" t="s">
        <v>866</v>
      </c>
      <c r="D27" s="67">
        <v>2236.4</v>
      </c>
      <c r="E27" s="66" t="s">
        <v>36</v>
      </c>
      <c r="F27" s="66" t="s">
        <v>36</v>
      </c>
      <c r="G27" s="67">
        <v>371</v>
      </c>
      <c r="H27" s="66">
        <v>15</v>
      </c>
      <c r="I27" s="66">
        <f t="shared" si="1"/>
        <v>24.733333333333334</v>
      </c>
      <c r="J27" s="66">
        <v>9</v>
      </c>
      <c r="K27" s="66">
        <v>2</v>
      </c>
      <c r="L27" s="67">
        <v>2236.4</v>
      </c>
      <c r="M27" s="67">
        <v>371</v>
      </c>
      <c r="N27" s="127">
        <v>44896</v>
      </c>
      <c r="O27" s="64" t="s">
        <v>570</v>
      </c>
      <c r="P27" s="130"/>
      <c r="Q27" s="134"/>
      <c r="R27" s="135"/>
      <c r="S27" s="134"/>
      <c r="T27" s="134"/>
      <c r="U27" s="131"/>
      <c r="V27" s="132"/>
      <c r="W27" s="132"/>
      <c r="X27" s="131"/>
      <c r="Y27" s="129"/>
    </row>
    <row r="28" spans="1:27" customFormat="1" ht="25.35" customHeight="1">
      <c r="A28" s="63">
        <v>14</v>
      </c>
      <c r="B28" s="95">
        <v>9</v>
      </c>
      <c r="C28" s="96" t="s">
        <v>831</v>
      </c>
      <c r="D28" s="97">
        <v>2028.98</v>
      </c>
      <c r="E28" s="97">
        <v>8626.34</v>
      </c>
      <c r="F28" s="98">
        <f>(D28-E28)/E28</f>
        <v>-0.76479248441401571</v>
      </c>
      <c r="G28" s="97">
        <v>343</v>
      </c>
      <c r="H28" s="99">
        <v>30</v>
      </c>
      <c r="I28" s="99">
        <f>G28/H28</f>
        <v>11.433333333333334</v>
      </c>
      <c r="J28" s="99">
        <v>7</v>
      </c>
      <c r="K28" s="99">
        <v>2</v>
      </c>
      <c r="L28" s="67">
        <v>11225.81</v>
      </c>
      <c r="M28" s="67">
        <v>2080</v>
      </c>
      <c r="N28" s="107">
        <v>44890</v>
      </c>
      <c r="O28" s="101" t="s">
        <v>56</v>
      </c>
      <c r="P28" s="130"/>
      <c r="Q28" s="134"/>
      <c r="R28" s="135"/>
      <c r="S28" s="134"/>
      <c r="T28" s="134"/>
      <c r="U28" s="131"/>
      <c r="V28" s="132"/>
      <c r="W28" s="132"/>
      <c r="X28" s="131"/>
      <c r="Y28" s="129"/>
    </row>
    <row r="29" spans="1:27" customFormat="1" ht="25.35" customHeight="1">
      <c r="A29" s="63">
        <v>15</v>
      </c>
      <c r="B29" s="95">
        <v>11</v>
      </c>
      <c r="C29" s="96" t="s">
        <v>842</v>
      </c>
      <c r="D29" s="97">
        <v>1408</v>
      </c>
      <c r="E29" s="97">
        <v>4956</v>
      </c>
      <c r="F29" s="98">
        <f>(D29-E29)/E29</f>
        <v>-0.71589991928974983</v>
      </c>
      <c r="G29" s="97">
        <v>258</v>
      </c>
      <c r="H29" s="99" t="s">
        <v>36</v>
      </c>
      <c r="I29" s="99" t="s">
        <v>36</v>
      </c>
      <c r="J29" s="99">
        <v>8</v>
      </c>
      <c r="K29" s="99">
        <v>2</v>
      </c>
      <c r="L29" s="97">
        <v>6364</v>
      </c>
      <c r="M29" s="97">
        <v>1201</v>
      </c>
      <c r="N29" s="107">
        <v>44890</v>
      </c>
      <c r="O29" s="101" t="s">
        <v>47</v>
      </c>
      <c r="P29" s="128"/>
      <c r="Q29" s="129"/>
      <c r="R29" s="130"/>
      <c r="S29" s="130"/>
      <c r="T29" s="129"/>
      <c r="U29" s="129"/>
      <c r="V29" s="129"/>
      <c r="W29" s="131"/>
      <c r="X29" s="131"/>
      <c r="Y29" s="132"/>
      <c r="Z29" s="132"/>
      <c r="AA29" s="129"/>
    </row>
    <row r="30" spans="1:27" s="106" customFormat="1" ht="25.35" customHeight="1">
      <c r="A30" s="63">
        <v>16</v>
      </c>
      <c r="B30" s="95">
        <v>16</v>
      </c>
      <c r="C30" s="96" t="s">
        <v>832</v>
      </c>
      <c r="D30" s="97">
        <v>1253.49</v>
      </c>
      <c r="E30" s="97">
        <v>2587.0700000000002</v>
      </c>
      <c r="F30" s="98">
        <f>(D30-E30)/E30</f>
        <v>-0.5154789008414925</v>
      </c>
      <c r="G30" s="97">
        <v>252</v>
      </c>
      <c r="H30" s="99">
        <v>16</v>
      </c>
      <c r="I30" s="99">
        <f t="shared" ref="I30:I38" si="2">G30/H30</f>
        <v>15.75</v>
      </c>
      <c r="J30" s="99">
        <v>10</v>
      </c>
      <c r="K30" s="99">
        <v>3</v>
      </c>
      <c r="L30" s="97">
        <v>6056.78</v>
      </c>
      <c r="M30" s="97">
        <v>1249</v>
      </c>
      <c r="N30" s="107">
        <v>44883</v>
      </c>
      <c r="O30" s="101" t="s">
        <v>82</v>
      </c>
      <c r="P30" s="102"/>
      <c r="Q30" s="93"/>
      <c r="R30" s="94"/>
      <c r="S30" s="93"/>
      <c r="T30" s="93"/>
      <c r="U30" s="104"/>
      <c r="V30" s="105"/>
      <c r="W30" s="105"/>
      <c r="X30" s="104"/>
      <c r="Y30" s="103"/>
    </row>
    <row r="31" spans="1:27" customFormat="1" ht="25.35" customHeight="1">
      <c r="A31" s="63">
        <v>17</v>
      </c>
      <c r="B31" s="95" t="s">
        <v>34</v>
      </c>
      <c r="C31" s="68" t="s">
        <v>851</v>
      </c>
      <c r="D31" s="67">
        <v>1235.4000000000001</v>
      </c>
      <c r="E31" s="66" t="s">
        <v>36</v>
      </c>
      <c r="F31" s="66" t="s">
        <v>36</v>
      </c>
      <c r="G31" s="67">
        <v>243</v>
      </c>
      <c r="H31" s="66">
        <v>26</v>
      </c>
      <c r="I31" s="66">
        <f t="shared" si="2"/>
        <v>9.3461538461538467</v>
      </c>
      <c r="J31" s="66">
        <v>4</v>
      </c>
      <c r="K31" s="66">
        <v>1</v>
      </c>
      <c r="L31" s="67">
        <v>1235.4000000000001</v>
      </c>
      <c r="M31" s="67">
        <v>243</v>
      </c>
      <c r="N31" s="127">
        <v>44897</v>
      </c>
      <c r="O31" s="64" t="s">
        <v>286</v>
      </c>
      <c r="P31" s="130"/>
      <c r="Q31" s="134"/>
      <c r="R31" s="135"/>
      <c r="S31" s="134"/>
      <c r="T31" s="134"/>
      <c r="U31" s="131"/>
      <c r="V31" s="132"/>
      <c r="W31" s="132"/>
      <c r="X31" s="131"/>
      <c r="Y31" s="129"/>
    </row>
    <row r="32" spans="1:27" customFormat="1" ht="25.35" customHeight="1">
      <c r="A32" s="63">
        <v>18</v>
      </c>
      <c r="B32" s="95" t="s">
        <v>34</v>
      </c>
      <c r="C32" s="68" t="s">
        <v>868</v>
      </c>
      <c r="D32" s="67">
        <v>1113.0250000000001</v>
      </c>
      <c r="E32" s="66" t="s">
        <v>36</v>
      </c>
      <c r="F32" s="66" t="s">
        <v>36</v>
      </c>
      <c r="G32" s="67">
        <v>196</v>
      </c>
      <c r="H32" s="66">
        <v>13</v>
      </c>
      <c r="I32" s="66">
        <f t="shared" si="2"/>
        <v>15.076923076923077</v>
      </c>
      <c r="J32" s="66">
        <v>7</v>
      </c>
      <c r="K32" s="66">
        <v>2</v>
      </c>
      <c r="L32" s="67">
        <v>1113.0250000000001</v>
      </c>
      <c r="M32" s="67">
        <v>196</v>
      </c>
      <c r="N32" s="127">
        <v>44896</v>
      </c>
      <c r="O32" s="64" t="s">
        <v>570</v>
      </c>
      <c r="P32" s="130"/>
      <c r="Q32" s="134"/>
      <c r="R32" s="135"/>
      <c r="S32" s="134"/>
      <c r="T32" s="134"/>
      <c r="U32" s="131"/>
      <c r="V32" s="132"/>
      <c r="W32" s="132"/>
      <c r="X32" s="131"/>
      <c r="Y32" s="129"/>
    </row>
    <row r="33" spans="1:27" s="106" customFormat="1" ht="25.35" customHeight="1">
      <c r="A33" s="63">
        <v>19</v>
      </c>
      <c r="B33" s="95">
        <v>17</v>
      </c>
      <c r="C33" s="96" t="s">
        <v>820</v>
      </c>
      <c r="D33" s="97">
        <v>1053.31</v>
      </c>
      <c r="E33" s="97">
        <v>2047.11</v>
      </c>
      <c r="F33" s="98">
        <f t="shared" ref="F33" si="3">(D33-E33)/E33</f>
        <v>-0.48546487487238105</v>
      </c>
      <c r="G33" s="97">
        <v>210</v>
      </c>
      <c r="H33" s="99">
        <v>40</v>
      </c>
      <c r="I33" s="99">
        <f t="shared" si="2"/>
        <v>5.25</v>
      </c>
      <c r="J33" s="99">
        <v>5</v>
      </c>
      <c r="K33" s="99">
        <v>4</v>
      </c>
      <c r="L33" s="97">
        <v>28939.81</v>
      </c>
      <c r="M33" s="97">
        <v>5634</v>
      </c>
      <c r="N33" s="107">
        <v>44876</v>
      </c>
      <c r="O33" s="101" t="s">
        <v>821</v>
      </c>
      <c r="P33" s="111"/>
      <c r="Q33" s="103"/>
      <c r="R33" s="102"/>
      <c r="S33" s="102"/>
      <c r="T33" s="103"/>
      <c r="U33" s="103"/>
      <c r="V33" s="103"/>
      <c r="W33" s="104"/>
      <c r="X33" s="104"/>
      <c r="Y33" s="105"/>
      <c r="Z33" s="105"/>
      <c r="AA33" s="103"/>
    </row>
    <row r="34" spans="1:27" s="106" customFormat="1" ht="25.35" customHeight="1">
      <c r="A34" s="63">
        <v>20</v>
      </c>
      <c r="B34" s="95">
        <v>20</v>
      </c>
      <c r="C34" s="96" t="s">
        <v>701</v>
      </c>
      <c r="D34" s="97">
        <v>938</v>
      </c>
      <c r="E34" s="97">
        <v>418.1</v>
      </c>
      <c r="F34" s="98">
        <f>(D34-E34)/E34</f>
        <v>1.2434824204735708</v>
      </c>
      <c r="G34" s="97">
        <v>175</v>
      </c>
      <c r="H34" s="99">
        <v>2</v>
      </c>
      <c r="I34" s="99">
        <f t="shared" si="2"/>
        <v>87.5</v>
      </c>
      <c r="J34" s="99">
        <v>2</v>
      </c>
      <c r="K34" s="99">
        <v>16</v>
      </c>
      <c r="L34" s="97">
        <v>644211.82999999996</v>
      </c>
      <c r="M34" s="97">
        <v>99030</v>
      </c>
      <c r="N34" s="107">
        <v>44792</v>
      </c>
      <c r="O34" s="101" t="s">
        <v>142</v>
      </c>
      <c r="P34" s="111"/>
      <c r="Q34" s="103"/>
      <c r="R34" s="102"/>
      <c r="S34" s="102"/>
      <c r="T34" s="103"/>
      <c r="U34" s="103"/>
      <c r="V34" s="103"/>
      <c r="W34" s="104"/>
      <c r="X34" s="104"/>
      <c r="Y34" s="105"/>
      <c r="Z34" s="105"/>
      <c r="AA34" s="103"/>
    </row>
    <row r="35" spans="1:27" s="106" customFormat="1" ht="25.35" customHeight="1">
      <c r="A35" s="95"/>
      <c r="B35" s="76"/>
      <c r="C35" s="52" t="s">
        <v>66</v>
      </c>
      <c r="D35" s="124">
        <f>SUM(D23:D34)</f>
        <v>214258.59499999997</v>
      </c>
      <c r="E35" s="124">
        <v>280483.52</v>
      </c>
      <c r="F35" s="125">
        <f>(D35-E35)/E35</f>
        <v>-0.23610986128525499</v>
      </c>
      <c r="G35" s="126">
        <f>SUM(G23:G34)</f>
        <v>34591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7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5.35" customHeight="1">
      <c r="A37" s="63">
        <v>21</v>
      </c>
      <c r="B37" s="63">
        <v>12</v>
      </c>
      <c r="C37" s="68" t="s">
        <v>836</v>
      </c>
      <c r="D37" s="67">
        <v>919.9</v>
      </c>
      <c r="E37" s="67">
        <v>4476.7</v>
      </c>
      <c r="F37" s="98">
        <f>(D37-E37)/E37</f>
        <v>-0.79451381598052129</v>
      </c>
      <c r="G37" s="67">
        <v>140</v>
      </c>
      <c r="H37" s="66">
        <v>14</v>
      </c>
      <c r="I37" s="66">
        <f t="shared" si="2"/>
        <v>10</v>
      </c>
      <c r="J37" s="66">
        <v>1</v>
      </c>
      <c r="K37" s="66">
        <v>3</v>
      </c>
      <c r="L37" s="67">
        <v>14548.34</v>
      </c>
      <c r="M37" s="67">
        <v>2368</v>
      </c>
      <c r="N37" s="127">
        <v>44883</v>
      </c>
      <c r="O37" s="64" t="s">
        <v>84</v>
      </c>
      <c r="P37" s="111"/>
      <c r="Q37" s="103"/>
      <c r="R37" s="102"/>
      <c r="S37" s="102"/>
      <c r="T37" s="103"/>
      <c r="U37" s="103"/>
      <c r="V37" s="103"/>
      <c r="W37" s="104"/>
      <c r="X37" s="104"/>
      <c r="Y37" s="105"/>
      <c r="Z37" s="105"/>
      <c r="AA37" s="103"/>
    </row>
    <row r="38" spans="1:27" customFormat="1" ht="25.35" customHeight="1">
      <c r="A38" s="63">
        <v>22</v>
      </c>
      <c r="B38" s="63">
        <v>13</v>
      </c>
      <c r="C38" s="68" t="s">
        <v>792</v>
      </c>
      <c r="D38" s="67">
        <v>685.43</v>
      </c>
      <c r="E38" s="67">
        <v>4005</v>
      </c>
      <c r="F38" s="70">
        <f>(D38-E38)/E38</f>
        <v>-0.82885642946317106</v>
      </c>
      <c r="G38" s="67">
        <v>111</v>
      </c>
      <c r="H38" s="67">
        <v>12</v>
      </c>
      <c r="I38" s="66">
        <f t="shared" si="2"/>
        <v>9.25</v>
      </c>
      <c r="J38" s="66">
        <v>5</v>
      </c>
      <c r="K38" s="66">
        <v>5</v>
      </c>
      <c r="L38" s="67">
        <v>103803.05</v>
      </c>
      <c r="M38" s="67">
        <v>16107</v>
      </c>
      <c r="N38" s="127">
        <v>44869</v>
      </c>
      <c r="O38" s="64" t="s">
        <v>41</v>
      </c>
      <c r="P38" s="130"/>
      <c r="Q38" s="134"/>
      <c r="R38" s="135"/>
      <c r="S38" s="134"/>
      <c r="T38" s="134"/>
      <c r="U38" s="131"/>
      <c r="V38" s="132"/>
      <c r="W38" s="132"/>
      <c r="X38" s="131"/>
      <c r="Y38" s="129"/>
    </row>
    <row r="39" spans="1:27" s="106" customFormat="1" ht="25.35" customHeight="1">
      <c r="A39" s="63">
        <v>23</v>
      </c>
      <c r="B39" s="63">
        <v>14</v>
      </c>
      <c r="C39" s="68" t="s">
        <v>845</v>
      </c>
      <c r="D39" s="67">
        <v>604</v>
      </c>
      <c r="E39" s="67">
        <v>2790.65</v>
      </c>
      <c r="F39" s="70">
        <f>(D39-E39)/E39</f>
        <v>-0.78356296920072388</v>
      </c>
      <c r="G39" s="67">
        <v>104</v>
      </c>
      <c r="H39" s="66">
        <v>6</v>
      </c>
      <c r="I39" s="66">
        <f>G39/H39</f>
        <v>17.333333333333332</v>
      </c>
      <c r="J39" s="66">
        <v>3</v>
      </c>
      <c r="K39" s="66">
        <v>2</v>
      </c>
      <c r="L39" s="67">
        <v>3394.65</v>
      </c>
      <c r="M39" s="67">
        <v>639</v>
      </c>
      <c r="N39" s="127">
        <v>44890</v>
      </c>
      <c r="O39" s="64" t="s">
        <v>139</v>
      </c>
      <c r="P39" s="102"/>
      <c r="Q39" s="93"/>
      <c r="R39" s="94"/>
      <c r="S39" s="93"/>
      <c r="T39" s="93"/>
      <c r="U39" s="104"/>
      <c r="V39" s="105"/>
      <c r="W39" s="105"/>
      <c r="X39" s="104"/>
      <c r="Y39" s="103"/>
    </row>
    <row r="40" spans="1:27" customFormat="1" ht="25.35" customHeight="1">
      <c r="A40" s="63">
        <v>24</v>
      </c>
      <c r="B40" s="63">
        <v>19</v>
      </c>
      <c r="C40" s="68" t="s">
        <v>676</v>
      </c>
      <c r="D40" s="67">
        <v>476.28</v>
      </c>
      <c r="E40" s="67">
        <v>489.68</v>
      </c>
      <c r="F40" s="70">
        <f>(D40-E40)/E40</f>
        <v>-2.7364809671622352E-2</v>
      </c>
      <c r="G40" s="67">
        <v>90</v>
      </c>
      <c r="H40" s="66">
        <v>5</v>
      </c>
      <c r="I40" s="66">
        <f>G40/H40</f>
        <v>18</v>
      </c>
      <c r="J40" s="66">
        <v>1</v>
      </c>
      <c r="K40" s="66">
        <v>19</v>
      </c>
      <c r="L40" s="67">
        <v>320697.32</v>
      </c>
      <c r="M40" s="67">
        <v>68332</v>
      </c>
      <c r="N40" s="127">
        <v>44771</v>
      </c>
      <c r="O40" s="64" t="s">
        <v>56</v>
      </c>
      <c r="P40" s="130"/>
      <c r="Q40" s="134"/>
      <c r="R40" s="135"/>
      <c r="S40" s="134"/>
      <c r="T40" s="134"/>
      <c r="U40" s="131"/>
      <c r="V40" s="132"/>
      <c r="W40" s="132"/>
      <c r="X40" s="131"/>
      <c r="Y40" s="129"/>
    </row>
    <row r="41" spans="1:27" customFormat="1" ht="25.35" customHeight="1">
      <c r="A41" s="63">
        <v>25</v>
      </c>
      <c r="B41" s="63" t="s">
        <v>34</v>
      </c>
      <c r="C41" s="68" t="s">
        <v>867</v>
      </c>
      <c r="D41" s="67">
        <v>426.2</v>
      </c>
      <c r="E41" s="99" t="s">
        <v>36</v>
      </c>
      <c r="F41" s="99" t="s">
        <v>36</v>
      </c>
      <c r="G41" s="67">
        <v>74.5</v>
      </c>
      <c r="H41" s="66">
        <v>8</v>
      </c>
      <c r="I41" s="66">
        <f>G41/H41</f>
        <v>9.3125</v>
      </c>
      <c r="J41" s="66">
        <v>8</v>
      </c>
      <c r="K41" s="66">
        <v>2</v>
      </c>
      <c r="L41" s="67">
        <v>426.2</v>
      </c>
      <c r="M41" s="67">
        <v>74.5</v>
      </c>
      <c r="N41" s="127">
        <v>44896</v>
      </c>
      <c r="O41" s="64" t="s">
        <v>570</v>
      </c>
      <c r="P41" s="130"/>
      <c r="Q41" s="134"/>
      <c r="R41" s="135"/>
      <c r="S41" s="134"/>
      <c r="T41" s="134"/>
      <c r="U41" s="131"/>
      <c r="V41" s="132"/>
      <c r="W41" s="132"/>
      <c r="X41" s="131"/>
      <c r="Y41" s="129"/>
    </row>
    <row r="42" spans="1:27" customFormat="1" ht="25.35" customHeight="1">
      <c r="A42" s="63">
        <v>26</v>
      </c>
      <c r="B42" s="95" t="s">
        <v>34</v>
      </c>
      <c r="C42" s="96" t="s">
        <v>850</v>
      </c>
      <c r="D42" s="99">
        <v>421.7</v>
      </c>
      <c r="E42" s="99" t="s">
        <v>36</v>
      </c>
      <c r="F42" s="99" t="s">
        <v>36</v>
      </c>
      <c r="G42" s="97">
        <v>100</v>
      </c>
      <c r="H42" s="99">
        <v>13</v>
      </c>
      <c r="I42" s="99">
        <f>G42/H42</f>
        <v>7.6923076923076925</v>
      </c>
      <c r="J42" s="99">
        <v>7</v>
      </c>
      <c r="K42" s="99">
        <v>1</v>
      </c>
      <c r="L42" s="99">
        <v>421.7</v>
      </c>
      <c r="M42" s="97">
        <v>100</v>
      </c>
      <c r="N42" s="107">
        <v>44897</v>
      </c>
      <c r="O42" s="101" t="s">
        <v>82</v>
      </c>
      <c r="P42" s="130"/>
      <c r="Q42" s="134"/>
      <c r="R42" s="135"/>
      <c r="S42" s="134"/>
      <c r="T42" s="134"/>
      <c r="U42" s="131"/>
      <c r="V42" s="132"/>
      <c r="W42" s="132"/>
      <c r="X42" s="131"/>
      <c r="Y42" s="129"/>
    </row>
    <row r="43" spans="1:27" customFormat="1" ht="25.35" customHeight="1">
      <c r="A43" s="63">
        <v>27</v>
      </c>
      <c r="B43" s="95" t="s">
        <v>34</v>
      </c>
      <c r="C43" s="96" t="s">
        <v>857</v>
      </c>
      <c r="D43" s="99">
        <v>737</v>
      </c>
      <c r="E43" s="99" t="s">
        <v>36</v>
      </c>
      <c r="F43" s="99" t="s">
        <v>36</v>
      </c>
      <c r="G43" s="97">
        <v>117</v>
      </c>
      <c r="H43" s="66" t="s">
        <v>36</v>
      </c>
      <c r="I43" s="66" t="s">
        <v>36</v>
      </c>
      <c r="J43" s="99">
        <v>12</v>
      </c>
      <c r="K43" s="99">
        <v>1</v>
      </c>
      <c r="L43" s="99">
        <v>737</v>
      </c>
      <c r="M43" s="97">
        <v>117</v>
      </c>
      <c r="N43" s="107">
        <v>44897</v>
      </c>
      <c r="O43" s="101" t="s">
        <v>858</v>
      </c>
      <c r="P43" s="130"/>
      <c r="Q43" s="134"/>
      <c r="R43" s="135"/>
      <c r="S43" s="134"/>
      <c r="T43" s="134"/>
      <c r="U43" s="131"/>
      <c r="V43" s="132"/>
      <c r="W43" s="132"/>
      <c r="X43" s="131"/>
      <c r="Y43" s="129"/>
    </row>
    <row r="44" spans="1:27" s="106" customFormat="1" ht="25.35" customHeight="1">
      <c r="A44" s="63">
        <v>28</v>
      </c>
      <c r="B44" s="63">
        <v>26</v>
      </c>
      <c r="C44" s="68" t="s">
        <v>757</v>
      </c>
      <c r="D44" s="67">
        <v>240</v>
      </c>
      <c r="E44" s="67">
        <v>104</v>
      </c>
      <c r="F44" s="70">
        <f>(D44-E44)/E44</f>
        <v>1.3076923076923077</v>
      </c>
      <c r="G44" s="67">
        <v>60</v>
      </c>
      <c r="H44" s="66">
        <v>2</v>
      </c>
      <c r="I44" s="66">
        <f>G44/H44</f>
        <v>30</v>
      </c>
      <c r="J44" s="66">
        <v>1</v>
      </c>
      <c r="K44" s="66">
        <v>9</v>
      </c>
      <c r="L44" s="67">
        <v>16611.02</v>
      </c>
      <c r="M44" s="67">
        <v>2649</v>
      </c>
      <c r="N44" s="127">
        <v>44841</v>
      </c>
      <c r="O44" s="64" t="s">
        <v>37</v>
      </c>
      <c r="P44" s="102"/>
      <c r="Q44" s="93"/>
      <c r="R44" s="94"/>
      <c r="S44" s="93"/>
      <c r="T44" s="93"/>
      <c r="U44" s="104"/>
      <c r="V44" s="105"/>
      <c r="W44" s="105"/>
      <c r="X44" s="104"/>
      <c r="Y44" s="103"/>
    </row>
    <row r="45" spans="1:27" customFormat="1" ht="25.35" customHeight="1">
      <c r="A45" s="63">
        <v>29</v>
      </c>
      <c r="B45" s="63">
        <v>21</v>
      </c>
      <c r="C45" s="68" t="s">
        <v>777</v>
      </c>
      <c r="D45" s="67">
        <v>166.2</v>
      </c>
      <c r="E45" s="67">
        <v>373.92</v>
      </c>
      <c r="F45" s="70">
        <f>(D45-E45)/E45</f>
        <v>-0.55551989730423623</v>
      </c>
      <c r="G45" s="67">
        <v>56</v>
      </c>
      <c r="H45" s="66">
        <v>2</v>
      </c>
      <c r="I45" s="66">
        <f>G45/H45</f>
        <v>28</v>
      </c>
      <c r="J45" s="66">
        <v>2</v>
      </c>
      <c r="K45" s="66">
        <v>7</v>
      </c>
      <c r="L45" s="67">
        <v>83737.38</v>
      </c>
      <c r="M45" s="67">
        <v>16857</v>
      </c>
      <c r="N45" s="127">
        <v>44855</v>
      </c>
      <c r="O45" s="64" t="s">
        <v>41</v>
      </c>
      <c r="P45" s="129"/>
      <c r="Q45" s="130"/>
      <c r="R45" s="130"/>
      <c r="S45" s="129"/>
      <c r="T45" s="129"/>
      <c r="U45" s="129"/>
      <c r="V45" s="131"/>
      <c r="W45" s="131"/>
      <c r="X45" s="131"/>
      <c r="Y45" s="129"/>
    </row>
    <row r="46" spans="1:27" ht="25.35" customHeight="1">
      <c r="A46" s="41"/>
      <c r="B46" s="41"/>
      <c r="C46" s="52" t="s">
        <v>365</v>
      </c>
      <c r="D46" s="62">
        <f>SUM(D35:D45)</f>
        <v>218935.30499999999</v>
      </c>
      <c r="E46" s="124">
        <v>283573.3</v>
      </c>
      <c r="F46" s="20">
        <f>(D46-E46)/E46</f>
        <v>-0.22794104734119891</v>
      </c>
      <c r="G46" s="62">
        <f>SUM(G35:G45)</f>
        <v>35443.5</v>
      </c>
      <c r="H46" s="62"/>
      <c r="I46" s="43"/>
      <c r="J46" s="119"/>
      <c r="K46" s="119"/>
      <c r="L46" s="45"/>
      <c r="M46" s="49"/>
      <c r="N46" s="46"/>
      <c r="O46" s="53"/>
      <c r="P46" s="61"/>
      <c r="U46" s="60"/>
    </row>
    <row r="47" spans="1:27" ht="23.1" customHeight="1"/>
    <row r="48" spans="1:27" ht="17.100000000000001" customHeight="1"/>
    <row r="64" ht="12" customHeight="1"/>
    <row r="67" spans="16:21">
      <c r="S67" s="61"/>
    </row>
    <row r="68" spans="16:21">
      <c r="P68" s="61"/>
    </row>
    <row r="69" spans="16:21">
      <c r="U69" s="61"/>
    </row>
  </sheetData>
  <sortState xmlns:xlrd2="http://schemas.microsoft.com/office/spreadsheetml/2017/richdata2" ref="B13:O45">
    <sortCondition descending="1" ref="D13:D45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2AC35-5C8B-45C1-87EB-A9D9089FAE73}">
  <sheetPr>
    <tabColor theme="0"/>
  </sheetPr>
  <dimension ref="A1:AA74"/>
  <sheetViews>
    <sheetView zoomScale="60" zoomScaleNormal="60" workbookViewId="0">
      <selection activeCell="M44" sqref="M4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5" ht="19.5" customHeight="1">
      <c r="A1" s="30"/>
      <c r="B1" s="30"/>
      <c r="C1" s="30"/>
      <c r="D1" s="30"/>
      <c r="E1" s="30"/>
      <c r="F1" s="30" t="s">
        <v>838</v>
      </c>
      <c r="G1" s="30"/>
      <c r="H1" s="30"/>
      <c r="I1" s="30"/>
    </row>
    <row r="2" spans="1:25" ht="19.5" customHeight="1">
      <c r="A2" s="30"/>
      <c r="B2" s="30"/>
      <c r="C2" s="30"/>
      <c r="D2" s="30"/>
      <c r="E2" s="30"/>
      <c r="F2" s="30" t="s">
        <v>839</v>
      </c>
      <c r="G2" s="30"/>
      <c r="H2" s="30"/>
      <c r="I2" s="30"/>
      <c r="J2" s="30"/>
      <c r="K2" s="30"/>
    </row>
    <row r="4" spans="1:25" ht="15.75" customHeight="1" thickBot="1"/>
    <row r="5" spans="1:25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5" ht="21.6">
      <c r="A6" s="207"/>
      <c r="B6" s="207"/>
      <c r="C6" s="212"/>
      <c r="D6" s="32" t="s">
        <v>840</v>
      </c>
      <c r="E6" s="32" t="s">
        <v>828</v>
      </c>
      <c r="F6" s="212"/>
      <c r="G6" s="212" t="s">
        <v>840</v>
      </c>
      <c r="H6" s="212"/>
      <c r="I6" s="212"/>
      <c r="J6" s="215"/>
      <c r="K6" s="215"/>
      <c r="L6" s="212"/>
      <c r="M6" s="212"/>
      <c r="N6" s="212"/>
      <c r="O6" s="212"/>
    </row>
    <row r="7" spans="1:25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5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5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5" ht="21.6">
      <c r="A10" s="207"/>
      <c r="B10" s="207"/>
      <c r="C10" s="212"/>
      <c r="D10" s="32" t="s">
        <v>841</v>
      </c>
      <c r="E10" s="32" t="s">
        <v>829</v>
      </c>
      <c r="F10" s="212"/>
      <c r="G10" s="32" t="s">
        <v>841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5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5" ht="15.6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5" s="106" customFormat="1" ht="25.35" customHeight="1">
      <c r="A13" s="95">
        <v>1</v>
      </c>
      <c r="B13" s="95">
        <v>1</v>
      </c>
      <c r="C13" s="96" t="s">
        <v>823</v>
      </c>
      <c r="D13" s="97">
        <v>58462.91</v>
      </c>
      <c r="E13" s="97">
        <v>91604.33</v>
      </c>
      <c r="F13" s="98">
        <f>(D13-E13)/E13</f>
        <v>-0.36178879317167645</v>
      </c>
      <c r="G13" s="97">
        <v>9310</v>
      </c>
      <c r="H13" s="99">
        <v>237</v>
      </c>
      <c r="I13" s="99">
        <f t="shared" ref="I13:I21" si="0">G13/H13</f>
        <v>39.28270042194093</v>
      </c>
      <c r="J13" s="99">
        <v>13</v>
      </c>
      <c r="K13" s="99">
        <v>2</v>
      </c>
      <c r="L13" s="97">
        <v>150067.24</v>
      </c>
      <c r="M13" s="97">
        <v>23694</v>
      </c>
      <c r="N13" s="107">
        <v>44883</v>
      </c>
      <c r="O13" s="101" t="s">
        <v>824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5" s="106" customFormat="1" ht="25.35" customHeight="1">
      <c r="A14" s="95">
        <v>2</v>
      </c>
      <c r="B14" s="95" t="s">
        <v>844</v>
      </c>
      <c r="C14" s="96" t="s">
        <v>837</v>
      </c>
      <c r="D14" s="97">
        <v>49131.839999999997</v>
      </c>
      <c r="E14" s="99" t="s">
        <v>36</v>
      </c>
      <c r="F14" s="99" t="s">
        <v>36</v>
      </c>
      <c r="G14" s="97">
        <v>9403</v>
      </c>
      <c r="H14" s="99">
        <v>329</v>
      </c>
      <c r="I14" s="99">
        <f t="shared" si="0"/>
        <v>28.580547112462007</v>
      </c>
      <c r="J14" s="99">
        <v>29</v>
      </c>
      <c r="K14" s="99">
        <v>1</v>
      </c>
      <c r="L14" s="97">
        <v>49411.64</v>
      </c>
      <c r="M14" s="97">
        <v>9448</v>
      </c>
      <c r="N14" s="107">
        <v>44890</v>
      </c>
      <c r="O14" s="101" t="s">
        <v>84</v>
      </c>
      <c r="P14" s="102"/>
      <c r="Q14" s="102"/>
      <c r="R14" s="103"/>
      <c r="S14" s="103"/>
      <c r="T14" s="103"/>
      <c r="U14" s="104"/>
      <c r="V14" s="105"/>
      <c r="W14" s="105"/>
      <c r="X14" s="105"/>
      <c r="Y14" s="103"/>
    </row>
    <row r="15" spans="1:25" s="106" customFormat="1" ht="25.35" customHeight="1">
      <c r="A15" s="95">
        <v>3</v>
      </c>
      <c r="B15" s="95">
        <v>2</v>
      </c>
      <c r="C15" s="96" t="s">
        <v>774</v>
      </c>
      <c r="D15" s="97">
        <v>45997.53</v>
      </c>
      <c r="E15" s="97">
        <v>63260.570000000007</v>
      </c>
      <c r="F15" s="98">
        <f>(D15-E15)/E15</f>
        <v>-0.27288783518706844</v>
      </c>
      <c r="G15" s="97">
        <v>7784</v>
      </c>
      <c r="H15" s="99">
        <v>193</v>
      </c>
      <c r="I15" s="99">
        <f t="shared" si="0"/>
        <v>40.331606217616581</v>
      </c>
      <c r="J15" s="99">
        <v>11</v>
      </c>
      <c r="K15" s="99">
        <v>7</v>
      </c>
      <c r="L15" s="97">
        <v>897570</v>
      </c>
      <c r="M15" s="97">
        <v>128833</v>
      </c>
      <c r="N15" s="107">
        <v>44848</v>
      </c>
      <c r="O15" s="101" t="s">
        <v>775</v>
      </c>
      <c r="P15" s="102"/>
      <c r="Q15" s="102"/>
      <c r="R15" s="103"/>
      <c r="S15" s="103"/>
      <c r="T15" s="103"/>
      <c r="U15" s="103"/>
      <c r="V15" s="103"/>
      <c r="W15" s="103"/>
      <c r="X15" s="105"/>
    </row>
    <row r="16" spans="1:25" s="106" customFormat="1" ht="25.35" customHeight="1">
      <c r="A16" s="95">
        <v>4</v>
      </c>
      <c r="B16" s="95">
        <v>3</v>
      </c>
      <c r="C16" s="96" t="s">
        <v>805</v>
      </c>
      <c r="D16" s="97">
        <v>31756.29</v>
      </c>
      <c r="E16" s="97">
        <v>59156.11</v>
      </c>
      <c r="F16" s="98">
        <f>(D16-E16)/E16</f>
        <v>-0.46317819072281796</v>
      </c>
      <c r="G16" s="97">
        <v>5023</v>
      </c>
      <c r="H16" s="133">
        <v>151</v>
      </c>
      <c r="I16" s="99">
        <f t="shared" si="0"/>
        <v>33.264900662251655</v>
      </c>
      <c r="J16" s="99">
        <v>16</v>
      </c>
      <c r="K16" s="99">
        <v>3</v>
      </c>
      <c r="L16" s="97">
        <v>230073.82</v>
      </c>
      <c r="M16" s="97">
        <v>31538</v>
      </c>
      <c r="N16" s="107">
        <v>44876</v>
      </c>
      <c r="O16" s="101" t="s">
        <v>84</v>
      </c>
      <c r="P16" s="102"/>
      <c r="Q16" s="102"/>
      <c r="R16" s="103"/>
      <c r="S16" s="103"/>
      <c r="T16" s="103"/>
      <c r="U16" s="103"/>
      <c r="V16" s="103"/>
      <c r="W16" s="103"/>
      <c r="X16" s="105"/>
    </row>
    <row r="17" spans="1:27" s="106" customFormat="1" ht="25.35" customHeight="1">
      <c r="A17" s="95">
        <v>5</v>
      </c>
      <c r="B17" s="95">
        <v>4</v>
      </c>
      <c r="C17" s="96" t="s">
        <v>825</v>
      </c>
      <c r="D17" s="97">
        <v>25014.47</v>
      </c>
      <c r="E17" s="97">
        <v>35140.39</v>
      </c>
      <c r="F17" s="98">
        <f>(D17-E17)/E17</f>
        <v>-0.28815616445918779</v>
      </c>
      <c r="G17" s="97">
        <v>4431</v>
      </c>
      <c r="H17" s="122">
        <v>116</v>
      </c>
      <c r="I17" s="99">
        <f t="shared" si="0"/>
        <v>38.198275862068968</v>
      </c>
      <c r="J17" s="99">
        <v>11</v>
      </c>
      <c r="K17" s="99">
        <v>2</v>
      </c>
      <c r="L17" s="97">
        <v>60453.86</v>
      </c>
      <c r="M17" s="97">
        <v>9890</v>
      </c>
      <c r="N17" s="107">
        <v>44883</v>
      </c>
      <c r="O17" s="101" t="s">
        <v>84</v>
      </c>
      <c r="P17" s="102"/>
      <c r="Q17" s="102"/>
      <c r="R17" s="103"/>
      <c r="S17" s="103"/>
      <c r="T17" s="103"/>
      <c r="U17" s="103"/>
      <c r="V17" s="103"/>
      <c r="W17" s="103"/>
      <c r="X17" s="105"/>
    </row>
    <row r="18" spans="1:27" s="106" customFormat="1" ht="25.35" customHeight="1">
      <c r="A18" s="95">
        <v>6</v>
      </c>
      <c r="B18" s="95" t="s">
        <v>34</v>
      </c>
      <c r="C18" s="96" t="s">
        <v>830</v>
      </c>
      <c r="D18" s="97">
        <v>11130.72</v>
      </c>
      <c r="E18" s="99" t="s">
        <v>36</v>
      </c>
      <c r="F18" s="99" t="s">
        <v>36</v>
      </c>
      <c r="G18" s="97">
        <v>2055</v>
      </c>
      <c r="H18" s="99">
        <v>116</v>
      </c>
      <c r="I18" s="99">
        <f t="shared" si="0"/>
        <v>17.71551724137931</v>
      </c>
      <c r="J18" s="99">
        <v>14</v>
      </c>
      <c r="K18" s="99">
        <v>1</v>
      </c>
      <c r="L18" s="97">
        <v>11597.47</v>
      </c>
      <c r="M18" s="97">
        <v>2131</v>
      </c>
      <c r="N18" s="107">
        <v>44890</v>
      </c>
      <c r="O18" s="101" t="s">
        <v>41</v>
      </c>
      <c r="P18" s="102"/>
      <c r="Q18" s="102"/>
      <c r="R18" s="103"/>
      <c r="S18" s="103"/>
      <c r="T18" s="103"/>
      <c r="U18" s="103"/>
      <c r="V18" s="103"/>
      <c r="W18" s="103"/>
      <c r="X18" s="105"/>
    </row>
    <row r="19" spans="1:27" s="106" customFormat="1" ht="25.35" customHeight="1">
      <c r="A19" s="95">
        <v>7</v>
      </c>
      <c r="B19" s="95">
        <v>5</v>
      </c>
      <c r="C19" s="96" t="s">
        <v>793</v>
      </c>
      <c r="D19" s="97">
        <v>10090.94</v>
      </c>
      <c r="E19" s="97">
        <v>26230.75</v>
      </c>
      <c r="F19" s="98">
        <f>(D19-E19)/E19</f>
        <v>-0.61530112558733541</v>
      </c>
      <c r="G19" s="97">
        <v>2041</v>
      </c>
      <c r="H19" s="99">
        <v>134</v>
      </c>
      <c r="I19" s="99">
        <f t="shared" si="0"/>
        <v>15.23134328358209</v>
      </c>
      <c r="J19" s="99">
        <v>12</v>
      </c>
      <c r="K19" s="99">
        <v>4</v>
      </c>
      <c r="L19" s="97">
        <v>161594.01</v>
      </c>
      <c r="M19" s="97">
        <v>31638</v>
      </c>
      <c r="N19" s="107">
        <v>44869</v>
      </c>
      <c r="O19" s="101" t="s">
        <v>142</v>
      </c>
      <c r="P19" s="102"/>
      <c r="Q19" s="102"/>
      <c r="R19" s="103"/>
      <c r="S19" s="103"/>
      <c r="T19" s="103"/>
      <c r="U19" s="103"/>
      <c r="V19" s="103"/>
      <c r="W19" s="103"/>
      <c r="X19" s="105"/>
    </row>
    <row r="20" spans="1:27" s="106" customFormat="1" ht="25.35" customHeight="1">
      <c r="A20" s="95">
        <v>8</v>
      </c>
      <c r="B20" s="95">
        <v>6</v>
      </c>
      <c r="C20" s="96" t="s">
        <v>786</v>
      </c>
      <c r="D20" s="97">
        <v>8759.4599999999991</v>
      </c>
      <c r="E20" s="97">
        <v>14067.290000000008</v>
      </c>
      <c r="F20" s="98">
        <f>(D20-E20)/E20</f>
        <v>-0.37731716627722939</v>
      </c>
      <c r="G20" s="97">
        <v>1464</v>
      </c>
      <c r="H20" s="99">
        <v>28</v>
      </c>
      <c r="I20" s="99">
        <f t="shared" si="0"/>
        <v>52.285714285714285</v>
      </c>
      <c r="J20" s="99">
        <v>9</v>
      </c>
      <c r="K20" s="99">
        <v>6</v>
      </c>
      <c r="L20" s="97">
        <v>165587.87</v>
      </c>
      <c r="M20" s="97">
        <v>26151</v>
      </c>
      <c r="N20" s="107">
        <v>44855</v>
      </c>
      <c r="O20" s="101" t="s">
        <v>139</v>
      </c>
      <c r="P20" s="102"/>
      <c r="Q20" s="102"/>
      <c r="R20" s="103"/>
      <c r="S20" s="103"/>
      <c r="T20" s="103"/>
      <c r="U20" s="103"/>
      <c r="V20" s="103"/>
      <c r="W20" s="103"/>
      <c r="X20" s="105"/>
    </row>
    <row r="21" spans="1:27" s="106" customFormat="1" ht="25.35" customHeight="1">
      <c r="A21" s="95">
        <v>9</v>
      </c>
      <c r="B21" s="95" t="s">
        <v>34</v>
      </c>
      <c r="C21" s="96" t="s">
        <v>831</v>
      </c>
      <c r="D21" s="97">
        <v>8626.34</v>
      </c>
      <c r="E21" s="99" t="s">
        <v>36</v>
      </c>
      <c r="F21" s="99" t="s">
        <v>36</v>
      </c>
      <c r="G21" s="97">
        <v>1636</v>
      </c>
      <c r="H21" s="99">
        <v>124</v>
      </c>
      <c r="I21" s="99">
        <f t="shared" si="0"/>
        <v>13.193548387096774</v>
      </c>
      <c r="J21" s="99">
        <v>18</v>
      </c>
      <c r="K21" s="99">
        <v>1</v>
      </c>
      <c r="L21" s="97">
        <v>9196.84</v>
      </c>
      <c r="M21" s="97">
        <v>1737</v>
      </c>
      <c r="N21" s="107">
        <v>44890</v>
      </c>
      <c r="O21" s="101" t="s">
        <v>56</v>
      </c>
      <c r="P21" s="102"/>
      <c r="Q21" s="93"/>
      <c r="R21" s="94"/>
      <c r="S21" s="93"/>
      <c r="T21" s="93"/>
      <c r="U21" s="104"/>
      <c r="V21" s="105"/>
      <c r="W21" s="105"/>
      <c r="X21" s="104"/>
      <c r="Y21" s="103"/>
    </row>
    <row r="22" spans="1:27" s="106" customFormat="1" ht="24.75" customHeight="1">
      <c r="A22" s="95">
        <v>10</v>
      </c>
      <c r="B22" s="95">
        <v>10</v>
      </c>
      <c r="C22" s="96" t="s">
        <v>834</v>
      </c>
      <c r="D22" s="97">
        <v>5261.33</v>
      </c>
      <c r="E22" s="97">
        <v>7436.8200000000006</v>
      </c>
      <c r="F22" s="99" t="s">
        <v>36</v>
      </c>
      <c r="G22" s="97">
        <v>1056</v>
      </c>
      <c r="H22" s="99">
        <v>45</v>
      </c>
      <c r="I22" s="99">
        <v>18.5</v>
      </c>
      <c r="J22" s="99">
        <v>6</v>
      </c>
      <c r="K22" s="99">
        <v>2</v>
      </c>
      <c r="L22" s="97">
        <v>12698.150000000001</v>
      </c>
      <c r="M22" s="97">
        <v>2469</v>
      </c>
      <c r="N22" s="107">
        <v>44883</v>
      </c>
      <c r="O22" s="101" t="s">
        <v>835</v>
      </c>
      <c r="P22" s="102"/>
      <c r="Q22" s="93"/>
      <c r="R22" s="94"/>
      <c r="S22" s="93"/>
      <c r="T22" s="93"/>
      <c r="U22" s="104"/>
      <c r="V22" s="105"/>
      <c r="W22" s="105"/>
      <c r="X22" s="104"/>
      <c r="Y22" s="103"/>
    </row>
    <row r="23" spans="1:27" s="106" customFormat="1" ht="25.35" customHeight="1">
      <c r="A23" s="95"/>
      <c r="B23" s="76"/>
      <c r="C23" s="52" t="s">
        <v>52</v>
      </c>
      <c r="D23" s="124">
        <f>SUM(D13:D22)</f>
        <v>254231.83</v>
      </c>
      <c r="E23" s="124">
        <v>326930.21000000002</v>
      </c>
      <c r="F23" s="125">
        <f>(D23-E23)/E23</f>
        <v>-0.22236666351512768</v>
      </c>
      <c r="G23" s="124">
        <f>SUM(G13:G22)</f>
        <v>44203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7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7" s="106" customFormat="1" ht="25.35" customHeight="1">
      <c r="A25" s="95">
        <v>11</v>
      </c>
      <c r="B25" s="95" t="s">
        <v>34</v>
      </c>
      <c r="C25" s="68" t="s">
        <v>842</v>
      </c>
      <c r="D25" s="67">
        <v>4956</v>
      </c>
      <c r="E25" s="66" t="s">
        <v>36</v>
      </c>
      <c r="F25" s="66" t="s">
        <v>36</v>
      </c>
      <c r="G25" s="67">
        <v>943</v>
      </c>
      <c r="H25" s="66" t="s">
        <v>36</v>
      </c>
      <c r="I25" s="66" t="s">
        <v>36</v>
      </c>
      <c r="J25" s="66">
        <v>17</v>
      </c>
      <c r="K25" s="66">
        <v>1</v>
      </c>
      <c r="L25" s="67">
        <v>4956</v>
      </c>
      <c r="M25" s="67">
        <v>943</v>
      </c>
      <c r="N25" s="127">
        <v>44890</v>
      </c>
      <c r="O25" s="64" t="s">
        <v>47</v>
      </c>
      <c r="P25" s="102"/>
      <c r="Q25" s="93"/>
      <c r="R25" s="94"/>
      <c r="S25" s="93"/>
      <c r="T25" s="93"/>
      <c r="U25" s="104"/>
      <c r="V25" s="105"/>
      <c r="W25" s="105"/>
      <c r="X25" s="104"/>
      <c r="Y25" s="103"/>
    </row>
    <row r="26" spans="1:27" s="106" customFormat="1" ht="25.35" customHeight="1">
      <c r="A26" s="95">
        <v>12</v>
      </c>
      <c r="B26" s="95">
        <v>9</v>
      </c>
      <c r="C26" s="96" t="s">
        <v>836</v>
      </c>
      <c r="D26" s="97">
        <v>4476.7</v>
      </c>
      <c r="E26" s="97">
        <v>9151.74</v>
      </c>
      <c r="F26" s="99" t="s">
        <v>36</v>
      </c>
      <c r="G26" s="97">
        <v>817</v>
      </c>
      <c r="H26" s="99">
        <v>31</v>
      </c>
      <c r="I26" s="99">
        <f t="shared" ref="I26:I37" si="1">G26/H26</f>
        <v>26.35483870967742</v>
      </c>
      <c r="J26" s="99">
        <v>6</v>
      </c>
      <c r="K26" s="99">
        <v>2</v>
      </c>
      <c r="L26" s="97">
        <v>13628.44</v>
      </c>
      <c r="M26" s="97">
        <v>2228</v>
      </c>
      <c r="N26" s="107">
        <v>44883</v>
      </c>
      <c r="O26" s="101" t="s">
        <v>84</v>
      </c>
      <c r="P26" s="102"/>
      <c r="Q26" s="93"/>
      <c r="R26" s="94"/>
      <c r="S26" s="93"/>
      <c r="T26" s="93"/>
      <c r="U26" s="104"/>
      <c r="V26" s="105"/>
      <c r="W26" s="105"/>
      <c r="X26" s="104"/>
      <c r="Y26" s="103"/>
    </row>
    <row r="27" spans="1:27" s="106" customFormat="1" ht="25.35" customHeight="1">
      <c r="A27" s="95">
        <v>13</v>
      </c>
      <c r="B27" s="95">
        <v>8</v>
      </c>
      <c r="C27" s="96" t="s">
        <v>792</v>
      </c>
      <c r="D27" s="97">
        <v>4005</v>
      </c>
      <c r="E27" s="97">
        <v>9905.7000000000007</v>
      </c>
      <c r="F27" s="98">
        <f>(D27-E27)/E27</f>
        <v>-0.5956873315363882</v>
      </c>
      <c r="G27" s="97">
        <v>717</v>
      </c>
      <c r="H27" s="97">
        <v>40</v>
      </c>
      <c r="I27" s="99">
        <f t="shared" si="1"/>
        <v>17.925000000000001</v>
      </c>
      <c r="J27" s="99">
        <v>11</v>
      </c>
      <c r="K27" s="99">
        <v>4</v>
      </c>
      <c r="L27" s="97">
        <v>102697.35</v>
      </c>
      <c r="M27" s="97">
        <v>15884</v>
      </c>
      <c r="N27" s="107">
        <v>44869</v>
      </c>
      <c r="O27" s="101" t="s">
        <v>41</v>
      </c>
      <c r="P27" s="102"/>
      <c r="Q27" s="93"/>
      <c r="R27" s="94"/>
      <c r="S27" s="93"/>
      <c r="T27" s="93"/>
      <c r="U27" s="104"/>
      <c r="V27" s="105"/>
      <c r="W27" s="105"/>
      <c r="X27" s="104"/>
      <c r="Y27" s="103"/>
    </row>
    <row r="28" spans="1:27" s="106" customFormat="1" ht="25.35" customHeight="1">
      <c r="A28" s="95">
        <v>14</v>
      </c>
      <c r="B28" s="95" t="s">
        <v>34</v>
      </c>
      <c r="C28" s="96" t="s">
        <v>845</v>
      </c>
      <c r="D28" s="97">
        <v>2790.65</v>
      </c>
      <c r="E28" s="66" t="s">
        <v>36</v>
      </c>
      <c r="F28" s="66" t="s">
        <v>36</v>
      </c>
      <c r="G28" s="97">
        <v>535</v>
      </c>
      <c r="H28" s="99">
        <v>15</v>
      </c>
      <c r="I28" s="99">
        <f t="shared" si="1"/>
        <v>35.666666666666664</v>
      </c>
      <c r="J28" s="99">
        <v>8</v>
      </c>
      <c r="K28" s="99">
        <v>1</v>
      </c>
      <c r="L28" s="97">
        <v>2790.65</v>
      </c>
      <c r="M28" s="97">
        <v>535</v>
      </c>
      <c r="N28" s="127">
        <v>44890</v>
      </c>
      <c r="O28" s="101" t="s">
        <v>139</v>
      </c>
      <c r="P28" s="111"/>
      <c r="Q28" s="103"/>
      <c r="R28" s="102"/>
      <c r="S28" s="102"/>
      <c r="T28" s="103"/>
      <c r="U28" s="103"/>
      <c r="V28" s="103"/>
      <c r="W28" s="104"/>
      <c r="X28" s="104"/>
      <c r="Y28" s="105"/>
      <c r="Z28" s="105"/>
      <c r="AA28" s="103"/>
    </row>
    <row r="29" spans="1:27" s="106" customFormat="1" ht="25.35" customHeight="1">
      <c r="A29" s="95">
        <v>15</v>
      </c>
      <c r="B29" s="95" t="s">
        <v>58</v>
      </c>
      <c r="C29" s="68" t="s">
        <v>843</v>
      </c>
      <c r="D29" s="67">
        <v>2623.92</v>
      </c>
      <c r="E29" s="66" t="s">
        <v>36</v>
      </c>
      <c r="F29" s="66" t="s">
        <v>36</v>
      </c>
      <c r="G29" s="67">
        <v>373</v>
      </c>
      <c r="H29" s="66">
        <v>7</v>
      </c>
      <c r="I29" s="99">
        <f t="shared" si="1"/>
        <v>53.285714285714285</v>
      </c>
      <c r="J29" s="66">
        <v>7</v>
      </c>
      <c r="K29" s="66">
        <v>0</v>
      </c>
      <c r="L29" s="67">
        <v>2623.92</v>
      </c>
      <c r="M29" s="67">
        <v>373</v>
      </c>
      <c r="N29" s="101" t="s">
        <v>60</v>
      </c>
      <c r="O29" s="101" t="s">
        <v>41</v>
      </c>
      <c r="P29" s="102"/>
      <c r="Q29" s="93"/>
      <c r="R29" s="94"/>
      <c r="S29" s="93"/>
      <c r="T29" s="93"/>
      <c r="U29" s="104"/>
      <c r="V29" s="105"/>
      <c r="W29" s="105"/>
      <c r="X29" s="104"/>
      <c r="Y29" s="103"/>
    </row>
    <row r="30" spans="1:27" s="106" customFormat="1" ht="25.35" customHeight="1">
      <c r="A30" s="95">
        <v>16</v>
      </c>
      <c r="B30" s="95">
        <v>18</v>
      </c>
      <c r="C30" s="96" t="s">
        <v>832</v>
      </c>
      <c r="D30" s="97">
        <v>2587.0700000000002</v>
      </c>
      <c r="E30" s="97">
        <v>1027</v>
      </c>
      <c r="F30" s="98">
        <f>(D30-E30)/E30</f>
        <v>1.5190555014605649</v>
      </c>
      <c r="G30" s="97">
        <v>527</v>
      </c>
      <c r="H30" s="99">
        <v>21</v>
      </c>
      <c r="I30" s="99">
        <f t="shared" si="1"/>
        <v>25.095238095238095</v>
      </c>
      <c r="J30" s="99">
        <v>10</v>
      </c>
      <c r="K30" s="99">
        <v>2</v>
      </c>
      <c r="L30" s="97">
        <v>4562.04</v>
      </c>
      <c r="M30" s="97">
        <v>947</v>
      </c>
      <c r="N30" s="107">
        <v>44883</v>
      </c>
      <c r="O30" s="101" t="s">
        <v>82</v>
      </c>
      <c r="P30" s="111"/>
      <c r="Q30" s="103"/>
      <c r="R30" s="102"/>
      <c r="S30" s="102"/>
      <c r="T30" s="103"/>
      <c r="U30" s="103"/>
      <c r="V30" s="103"/>
      <c r="W30" s="104"/>
      <c r="X30" s="104"/>
      <c r="Y30" s="105"/>
      <c r="Z30" s="105"/>
      <c r="AA30" s="103"/>
    </row>
    <row r="31" spans="1:27" s="106" customFormat="1" ht="25.35" customHeight="1">
      <c r="A31" s="95">
        <v>17</v>
      </c>
      <c r="B31" s="95">
        <v>7</v>
      </c>
      <c r="C31" s="96" t="s">
        <v>820</v>
      </c>
      <c r="D31" s="97">
        <v>2047.11</v>
      </c>
      <c r="E31" s="97">
        <v>10976.51</v>
      </c>
      <c r="F31" s="99" t="s">
        <v>36</v>
      </c>
      <c r="G31" s="97">
        <v>418</v>
      </c>
      <c r="H31" s="99">
        <v>45</v>
      </c>
      <c r="I31" s="99">
        <f t="shared" si="1"/>
        <v>9.2888888888888896</v>
      </c>
      <c r="J31" s="99">
        <v>8</v>
      </c>
      <c r="K31" s="99">
        <v>3</v>
      </c>
      <c r="L31" s="97">
        <v>27886.5</v>
      </c>
      <c r="M31" s="97">
        <v>5424</v>
      </c>
      <c r="N31" s="107">
        <v>44876</v>
      </c>
      <c r="O31" s="101" t="s">
        <v>821</v>
      </c>
      <c r="P31" s="111"/>
      <c r="Q31" s="103"/>
      <c r="R31" s="102"/>
      <c r="S31" s="102"/>
      <c r="T31" s="103"/>
      <c r="U31" s="103"/>
      <c r="V31" s="103"/>
      <c r="W31" s="104"/>
      <c r="X31" s="104"/>
      <c r="Y31" s="105"/>
      <c r="Z31" s="105"/>
      <c r="AA31" s="103"/>
    </row>
    <row r="32" spans="1:27" s="106" customFormat="1" ht="25.35" customHeight="1">
      <c r="A32" s="95">
        <v>18</v>
      </c>
      <c r="B32" s="95">
        <v>16</v>
      </c>
      <c r="C32" s="96" t="s">
        <v>755</v>
      </c>
      <c r="D32" s="97">
        <v>1336.06</v>
      </c>
      <c r="E32" s="97">
        <v>1913.49</v>
      </c>
      <c r="F32" s="98">
        <f>(D32-E32)/E32</f>
        <v>-0.30176797370250175</v>
      </c>
      <c r="G32" s="97">
        <v>263</v>
      </c>
      <c r="H32" s="99">
        <v>11</v>
      </c>
      <c r="I32" s="99">
        <f t="shared" si="1"/>
        <v>23.90909090909091</v>
      </c>
      <c r="J32" s="99">
        <v>3</v>
      </c>
      <c r="K32" s="99">
        <v>9</v>
      </c>
      <c r="L32" s="97">
        <v>227664.45</v>
      </c>
      <c r="M32" s="97">
        <v>34537</v>
      </c>
      <c r="N32" s="107">
        <v>44834</v>
      </c>
      <c r="O32" s="101" t="s">
        <v>39</v>
      </c>
      <c r="P32" s="102"/>
      <c r="Q32" s="93"/>
      <c r="R32" s="94"/>
      <c r="S32" s="93"/>
      <c r="T32" s="93"/>
      <c r="U32" s="104"/>
      <c r="V32" s="105"/>
      <c r="W32" s="105"/>
      <c r="X32" s="104"/>
      <c r="Y32" s="103"/>
    </row>
    <row r="33" spans="1:27" s="106" customFormat="1" ht="25.35" customHeight="1">
      <c r="A33" s="95">
        <v>19</v>
      </c>
      <c r="B33" s="66" t="s">
        <v>36</v>
      </c>
      <c r="C33" s="68" t="s">
        <v>855</v>
      </c>
      <c r="D33" s="67">
        <v>939.5</v>
      </c>
      <c r="E33" s="66" t="s">
        <v>36</v>
      </c>
      <c r="F33" s="66" t="s">
        <v>36</v>
      </c>
      <c r="G33" s="67">
        <v>188</v>
      </c>
      <c r="H33" s="66">
        <v>12</v>
      </c>
      <c r="I33" s="99">
        <f t="shared" si="1"/>
        <v>15.666666666666666</v>
      </c>
      <c r="J33" s="66">
        <v>6</v>
      </c>
      <c r="K33" s="66">
        <v>3</v>
      </c>
      <c r="L33" s="67">
        <v>939.5</v>
      </c>
      <c r="M33" s="67">
        <v>188</v>
      </c>
      <c r="N33" s="127">
        <v>44880</v>
      </c>
      <c r="O33" s="64" t="s">
        <v>856</v>
      </c>
      <c r="P33" s="102"/>
      <c r="Q33" s="93"/>
      <c r="R33" s="94"/>
      <c r="S33" s="93"/>
      <c r="T33" s="93"/>
      <c r="U33" s="104"/>
      <c r="V33" s="105"/>
      <c r="W33" s="105"/>
      <c r="X33" s="104"/>
      <c r="Y33" s="103"/>
    </row>
    <row r="34" spans="1:27" customFormat="1" ht="25.35" customHeight="1">
      <c r="A34" s="95">
        <v>20</v>
      </c>
      <c r="B34" s="95">
        <v>17</v>
      </c>
      <c r="C34" s="96" t="s">
        <v>676</v>
      </c>
      <c r="D34" s="97">
        <v>489.68</v>
      </c>
      <c r="E34" s="97">
        <v>1460.03</v>
      </c>
      <c r="F34" s="98">
        <f>(D34-E34)/E34</f>
        <v>-0.66460963130894568</v>
      </c>
      <c r="G34" s="97">
        <v>95</v>
      </c>
      <c r="H34" s="99">
        <v>6</v>
      </c>
      <c r="I34" s="99">
        <f t="shared" si="1"/>
        <v>15.833333333333334</v>
      </c>
      <c r="J34" s="99">
        <v>1</v>
      </c>
      <c r="K34" s="99">
        <v>18</v>
      </c>
      <c r="L34" s="97">
        <v>320221.03999999998</v>
      </c>
      <c r="M34" s="97">
        <v>68242</v>
      </c>
      <c r="N34" s="107">
        <v>44771</v>
      </c>
      <c r="O34" s="101" t="s">
        <v>56</v>
      </c>
      <c r="P34" s="130"/>
      <c r="Q34" s="134"/>
      <c r="R34" s="135"/>
      <c r="S34" s="134"/>
      <c r="T34" s="134"/>
      <c r="U34" s="131"/>
      <c r="V34" s="132"/>
      <c r="W34" s="132"/>
      <c r="X34" s="131"/>
      <c r="Y34" s="129"/>
    </row>
    <row r="35" spans="1:27" s="106" customFormat="1" ht="25.35" customHeight="1">
      <c r="A35" s="95"/>
      <c r="B35" s="76"/>
      <c r="C35" s="52" t="s">
        <v>66</v>
      </c>
      <c r="D35" s="124">
        <f>SUM(D23:D34)</f>
        <v>280483.51999999996</v>
      </c>
      <c r="E35" s="124">
        <v>347550.73</v>
      </c>
      <c r="F35" s="125">
        <f>(D35-E35)/E35</f>
        <v>-0.1929709944789931</v>
      </c>
      <c r="G35" s="126">
        <f ca="1">SUM(G23:G37)</f>
        <v>49155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7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5.35" customHeight="1">
      <c r="A37" s="95">
        <v>21</v>
      </c>
      <c r="B37" s="95">
        <v>24</v>
      </c>
      <c r="C37" s="96" t="s">
        <v>701</v>
      </c>
      <c r="D37" s="97">
        <v>418.1</v>
      </c>
      <c r="E37" s="97">
        <v>400</v>
      </c>
      <c r="F37" s="98">
        <f>(D37-E37)/E37</f>
        <v>4.5250000000000054E-2</v>
      </c>
      <c r="G37" s="97">
        <v>76</v>
      </c>
      <c r="H37" s="99">
        <v>7</v>
      </c>
      <c r="I37" s="99">
        <f t="shared" si="1"/>
        <v>10.857142857142858</v>
      </c>
      <c r="J37" s="99">
        <v>2</v>
      </c>
      <c r="K37" s="99">
        <v>15</v>
      </c>
      <c r="L37" s="97">
        <v>643273.82999999996</v>
      </c>
      <c r="M37" s="97">
        <v>98855</v>
      </c>
      <c r="N37" s="107">
        <v>44792</v>
      </c>
      <c r="O37" s="101" t="s">
        <v>142</v>
      </c>
      <c r="P37" s="102"/>
      <c r="Q37" s="93"/>
      <c r="R37" s="94"/>
      <c r="S37" s="93"/>
      <c r="T37" s="93"/>
      <c r="U37" s="104"/>
      <c r="V37" s="105"/>
      <c r="W37" s="105"/>
      <c r="X37" s="104"/>
      <c r="Y37" s="103"/>
    </row>
    <row r="38" spans="1:27" s="106" customFormat="1" ht="25.35" customHeight="1">
      <c r="A38" s="95">
        <v>22</v>
      </c>
      <c r="B38" s="95">
        <v>12</v>
      </c>
      <c r="C38" s="96" t="s">
        <v>777</v>
      </c>
      <c r="D38" s="97">
        <v>373.92</v>
      </c>
      <c r="E38" s="97">
        <v>3185.55</v>
      </c>
      <c r="F38" s="98">
        <f t="shared" ref="F38:F44" si="2">(D38-E38)/E38</f>
        <v>-0.88261995573762775</v>
      </c>
      <c r="G38" s="97">
        <v>69</v>
      </c>
      <c r="H38" s="99">
        <v>7</v>
      </c>
      <c r="I38" s="99">
        <f>G38/H38</f>
        <v>9.8571428571428577</v>
      </c>
      <c r="J38" s="99">
        <v>3</v>
      </c>
      <c r="K38" s="99">
        <v>6</v>
      </c>
      <c r="L38" s="97">
        <v>83636.179999999993</v>
      </c>
      <c r="M38" s="97">
        <v>16821</v>
      </c>
      <c r="N38" s="107">
        <v>44855</v>
      </c>
      <c r="O38" s="101" t="s">
        <v>41</v>
      </c>
      <c r="P38" s="102"/>
      <c r="Q38" s="93"/>
      <c r="R38" s="94"/>
      <c r="S38" s="93"/>
      <c r="T38" s="93"/>
      <c r="U38" s="104"/>
      <c r="V38" s="105"/>
      <c r="W38" s="105"/>
      <c r="X38" s="104"/>
      <c r="Y38" s="103"/>
    </row>
    <row r="39" spans="1:27" s="106" customFormat="1" ht="25.35" customHeight="1">
      <c r="A39" s="95">
        <v>23</v>
      </c>
      <c r="B39" s="95">
        <v>14</v>
      </c>
      <c r="C39" s="96" t="s">
        <v>776</v>
      </c>
      <c r="D39" s="97">
        <v>322</v>
      </c>
      <c r="E39" s="97">
        <v>2135</v>
      </c>
      <c r="F39" s="98">
        <f t="shared" si="2"/>
        <v>-0.84918032786885245</v>
      </c>
      <c r="G39" s="97">
        <v>70</v>
      </c>
      <c r="H39" s="99" t="s">
        <v>36</v>
      </c>
      <c r="I39" s="99" t="s">
        <v>36</v>
      </c>
      <c r="J39" s="99">
        <v>3</v>
      </c>
      <c r="K39" s="99">
        <v>7</v>
      </c>
      <c r="L39" s="97">
        <v>116315</v>
      </c>
      <c r="M39" s="97">
        <v>23789</v>
      </c>
      <c r="N39" s="107">
        <v>44848</v>
      </c>
      <c r="O39" s="101" t="s">
        <v>47</v>
      </c>
      <c r="P39" s="102"/>
      <c r="Q39" s="93"/>
      <c r="R39" s="94"/>
      <c r="S39" s="93"/>
      <c r="T39" s="93"/>
      <c r="U39" s="104"/>
      <c r="V39" s="105"/>
      <c r="W39" s="105"/>
      <c r="X39" s="104"/>
      <c r="Y39" s="103"/>
    </row>
    <row r="40" spans="1:27" s="106" customFormat="1" ht="25.35" customHeight="1">
      <c r="A40" s="95">
        <v>24</v>
      </c>
      <c r="B40" s="63">
        <v>21</v>
      </c>
      <c r="C40" s="68" t="s">
        <v>750</v>
      </c>
      <c r="D40" s="67">
        <v>1114.3</v>
      </c>
      <c r="E40" s="67">
        <v>548</v>
      </c>
      <c r="F40" s="70">
        <f t="shared" si="2"/>
        <v>1.0333941605839416</v>
      </c>
      <c r="G40" s="67">
        <v>283</v>
      </c>
      <c r="H40" s="66">
        <v>8</v>
      </c>
      <c r="I40" s="66">
        <f t="shared" ref="I40:I50" si="3">G40/H40</f>
        <v>35.375</v>
      </c>
      <c r="J40" s="66">
        <v>4</v>
      </c>
      <c r="K40" s="66">
        <v>9</v>
      </c>
      <c r="L40" s="67">
        <v>170060.31</v>
      </c>
      <c r="M40" s="67">
        <v>28485</v>
      </c>
      <c r="N40" s="127">
        <v>44834</v>
      </c>
      <c r="O40" s="64" t="s">
        <v>130</v>
      </c>
      <c r="P40" s="111"/>
      <c r="Q40" s="103"/>
      <c r="R40" s="102"/>
      <c r="S40" s="102"/>
      <c r="T40" s="103"/>
      <c r="U40" s="103"/>
      <c r="V40" s="103"/>
      <c r="W40" s="104"/>
      <c r="X40" s="104"/>
      <c r="Y40" s="105"/>
      <c r="Z40" s="105"/>
      <c r="AA40" s="103"/>
    </row>
    <row r="41" spans="1:27" s="106" customFormat="1" ht="25.35" customHeight="1">
      <c r="A41" s="95">
        <v>25</v>
      </c>
      <c r="B41" s="95">
        <v>15</v>
      </c>
      <c r="C41" s="96" t="s">
        <v>778</v>
      </c>
      <c r="D41" s="97">
        <v>275.86</v>
      </c>
      <c r="E41" s="97">
        <v>1915.15</v>
      </c>
      <c r="F41" s="98">
        <f t="shared" si="2"/>
        <v>-0.85595906325875248</v>
      </c>
      <c r="G41" s="97">
        <v>46</v>
      </c>
      <c r="H41" s="99">
        <v>4</v>
      </c>
      <c r="I41" s="99">
        <f t="shared" si="3"/>
        <v>11.5</v>
      </c>
      <c r="J41" s="99">
        <v>1</v>
      </c>
      <c r="K41" s="99">
        <v>6</v>
      </c>
      <c r="L41" s="97">
        <v>221096.56</v>
      </c>
      <c r="M41" s="97">
        <v>32324</v>
      </c>
      <c r="N41" s="107">
        <v>44855</v>
      </c>
      <c r="O41" s="101" t="s">
        <v>56</v>
      </c>
      <c r="P41" s="103"/>
      <c r="Q41" s="102"/>
      <c r="R41" s="102"/>
      <c r="S41" s="103"/>
      <c r="T41" s="103"/>
      <c r="U41" s="103"/>
      <c r="V41" s="104"/>
      <c r="W41" s="104"/>
      <c r="X41" s="104"/>
      <c r="Y41" s="103"/>
    </row>
    <row r="42" spans="1:27" s="106" customFormat="1" ht="25.35" customHeight="1">
      <c r="A42" s="95">
        <v>26</v>
      </c>
      <c r="B42" s="123">
        <v>19</v>
      </c>
      <c r="C42" s="96" t="s">
        <v>734</v>
      </c>
      <c r="D42" s="97">
        <v>232</v>
      </c>
      <c r="E42" s="97">
        <v>843.3</v>
      </c>
      <c r="F42" s="98">
        <f t="shared" si="2"/>
        <v>-0.72489031187003439</v>
      </c>
      <c r="G42" s="97">
        <v>34</v>
      </c>
      <c r="H42" s="99">
        <v>2</v>
      </c>
      <c r="I42" s="99">
        <f t="shared" si="3"/>
        <v>17</v>
      </c>
      <c r="J42" s="99">
        <v>1</v>
      </c>
      <c r="K42" s="99">
        <v>11</v>
      </c>
      <c r="L42" s="97">
        <v>119765.53</v>
      </c>
      <c r="M42" s="97">
        <v>18910</v>
      </c>
      <c r="N42" s="107">
        <v>44820</v>
      </c>
      <c r="O42" s="101" t="s">
        <v>37</v>
      </c>
      <c r="P42" s="103"/>
      <c r="Q42" s="102"/>
      <c r="R42" s="102"/>
      <c r="S42" s="103"/>
      <c r="T42" s="103"/>
      <c r="U42" s="103"/>
      <c r="V42" s="104"/>
      <c r="W42" s="104"/>
      <c r="X42" s="104"/>
      <c r="Y42" s="103"/>
    </row>
    <row r="43" spans="1:27" s="106" customFormat="1" ht="25.35" customHeight="1">
      <c r="A43" s="95">
        <v>27</v>
      </c>
      <c r="B43" s="66" t="s">
        <v>36</v>
      </c>
      <c r="C43" s="68" t="s">
        <v>704</v>
      </c>
      <c r="D43" s="67">
        <v>141.19999999999999</v>
      </c>
      <c r="E43" s="66" t="s">
        <v>36</v>
      </c>
      <c r="F43" s="66" t="s">
        <v>36</v>
      </c>
      <c r="G43" s="67">
        <v>28</v>
      </c>
      <c r="H43" s="66" t="s">
        <v>36</v>
      </c>
      <c r="I43" s="66" t="s">
        <v>36</v>
      </c>
      <c r="J43" s="66">
        <v>1</v>
      </c>
      <c r="K43" s="66" t="s">
        <v>36</v>
      </c>
      <c r="L43" s="67">
        <v>5879.08</v>
      </c>
      <c r="M43" s="67">
        <v>1120</v>
      </c>
      <c r="N43" s="65">
        <v>44792</v>
      </c>
      <c r="O43" s="64" t="s">
        <v>705</v>
      </c>
      <c r="P43" s="103"/>
      <c r="Q43" s="102"/>
      <c r="R43" s="102"/>
      <c r="S43" s="103"/>
      <c r="T43" s="103"/>
      <c r="U43" s="103"/>
      <c r="V43" s="104"/>
      <c r="W43" s="104"/>
      <c r="X43" s="104"/>
      <c r="Y43" s="103"/>
    </row>
    <row r="44" spans="1:27" s="106" customFormat="1" ht="25.35" customHeight="1">
      <c r="A44" s="95">
        <v>28</v>
      </c>
      <c r="B44" s="95">
        <v>20</v>
      </c>
      <c r="C44" s="96" t="s">
        <v>757</v>
      </c>
      <c r="D44" s="97">
        <v>104</v>
      </c>
      <c r="E44" s="97">
        <v>649</v>
      </c>
      <c r="F44" s="98">
        <f t="shared" si="2"/>
        <v>-0.83975346687211094</v>
      </c>
      <c r="G44" s="97">
        <v>16</v>
      </c>
      <c r="H44" s="99">
        <v>1</v>
      </c>
      <c r="I44" s="99">
        <f t="shared" si="3"/>
        <v>16</v>
      </c>
      <c r="J44" s="99">
        <v>1</v>
      </c>
      <c r="K44" s="99">
        <v>8</v>
      </c>
      <c r="L44" s="97">
        <v>16371.02</v>
      </c>
      <c r="M44" s="97">
        <v>2589</v>
      </c>
      <c r="N44" s="107">
        <v>44841</v>
      </c>
      <c r="O44" s="101" t="s">
        <v>37</v>
      </c>
      <c r="P44" s="103"/>
      <c r="Q44" s="102"/>
      <c r="R44" s="102"/>
      <c r="S44" s="103"/>
      <c r="T44" s="103"/>
      <c r="U44" s="103"/>
      <c r="V44" s="104"/>
      <c r="W44" s="104"/>
      <c r="X44" s="104"/>
      <c r="Y44" s="103"/>
    </row>
    <row r="45" spans="1:27" s="106" customFormat="1" ht="25.35" customHeight="1">
      <c r="A45" s="95">
        <v>29</v>
      </c>
      <c r="B45" s="69" t="s">
        <v>36</v>
      </c>
      <c r="C45" s="96" t="s">
        <v>51</v>
      </c>
      <c r="D45" s="97">
        <v>70.400000000000006</v>
      </c>
      <c r="E45" s="66" t="s">
        <v>36</v>
      </c>
      <c r="F45" s="66" t="s">
        <v>36</v>
      </c>
      <c r="G45" s="97">
        <v>23</v>
      </c>
      <c r="H45" s="99">
        <v>1</v>
      </c>
      <c r="I45" s="99">
        <f t="shared" si="3"/>
        <v>23</v>
      </c>
      <c r="J45" s="99">
        <v>1</v>
      </c>
      <c r="K45" s="99">
        <v>34</v>
      </c>
      <c r="L45" s="97">
        <v>188735.92</v>
      </c>
      <c r="M45" s="97">
        <v>46583</v>
      </c>
      <c r="N45" s="107">
        <v>44659</v>
      </c>
      <c r="O45" s="101" t="s">
        <v>41</v>
      </c>
      <c r="P45" s="103"/>
      <c r="Q45" s="102"/>
      <c r="R45" s="102"/>
      <c r="S45" s="103"/>
      <c r="T45" s="103"/>
      <c r="U45" s="103"/>
      <c r="V45" s="104"/>
      <c r="W45" s="104"/>
      <c r="X45" s="104"/>
      <c r="Y45" s="103"/>
    </row>
    <row r="46" spans="1:27" s="106" customFormat="1" ht="25.35" customHeight="1">
      <c r="A46" s="95">
        <v>30</v>
      </c>
      <c r="B46" s="66" t="s">
        <v>36</v>
      </c>
      <c r="C46" s="96" t="s">
        <v>803</v>
      </c>
      <c r="D46" s="97">
        <v>38</v>
      </c>
      <c r="E46" s="66" t="s">
        <v>36</v>
      </c>
      <c r="F46" s="66" t="s">
        <v>36</v>
      </c>
      <c r="G46" s="97">
        <v>8</v>
      </c>
      <c r="H46" s="99">
        <v>1</v>
      </c>
      <c r="I46" s="99">
        <f t="shared" si="3"/>
        <v>8</v>
      </c>
      <c r="J46" s="99">
        <v>1</v>
      </c>
      <c r="K46" s="99">
        <v>4</v>
      </c>
      <c r="L46" s="97">
        <v>3075.67</v>
      </c>
      <c r="M46" s="97">
        <v>504</v>
      </c>
      <c r="N46" s="107">
        <v>44869</v>
      </c>
      <c r="O46" s="101" t="s">
        <v>804</v>
      </c>
      <c r="P46" s="103"/>
      <c r="Q46" s="102"/>
      <c r="R46" s="102"/>
      <c r="S46" s="103"/>
      <c r="T46" s="103"/>
      <c r="U46" s="103"/>
      <c r="V46" s="104"/>
      <c r="W46" s="104"/>
      <c r="X46" s="104"/>
      <c r="Y46" s="103"/>
    </row>
    <row r="47" spans="1:27" s="106" customFormat="1" ht="25.35" customHeight="1">
      <c r="A47" s="95"/>
      <c r="B47" s="76"/>
      <c r="C47" s="52" t="s">
        <v>90</v>
      </c>
      <c r="D47" s="124">
        <f>SUM(D35:D46)</f>
        <v>283573.29999999993</v>
      </c>
      <c r="E47" s="124">
        <v>347550.73</v>
      </c>
      <c r="F47" s="125">
        <f>(D47-E47)/E47</f>
        <v>-0.184080839076356</v>
      </c>
      <c r="G47" s="126">
        <f ca="1">SUM(G35:G49)</f>
        <v>49155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7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123">
        <v>31</v>
      </c>
      <c r="C49" s="96" t="s">
        <v>737</v>
      </c>
      <c r="D49" s="97">
        <v>28</v>
      </c>
      <c r="E49" s="97">
        <v>52</v>
      </c>
      <c r="F49" s="98">
        <f>(D49-E49)/E49</f>
        <v>-0.46153846153846156</v>
      </c>
      <c r="G49" s="97">
        <v>4</v>
      </c>
      <c r="H49" s="99">
        <v>1</v>
      </c>
      <c r="I49" s="99">
        <f t="shared" si="3"/>
        <v>4</v>
      </c>
      <c r="J49" s="99">
        <v>1</v>
      </c>
      <c r="K49" s="99">
        <v>10</v>
      </c>
      <c r="L49" s="97">
        <v>167512.20000000001</v>
      </c>
      <c r="M49" s="97">
        <v>26702</v>
      </c>
      <c r="N49" s="107">
        <v>44827</v>
      </c>
      <c r="O49" s="101" t="s">
        <v>56</v>
      </c>
      <c r="P49" s="103"/>
      <c r="Q49" s="102"/>
      <c r="R49" s="102"/>
      <c r="S49" s="103"/>
      <c r="T49" s="103"/>
      <c r="U49" s="103"/>
      <c r="V49" s="104"/>
      <c r="W49" s="104"/>
      <c r="X49" s="104"/>
      <c r="Y49" s="103"/>
    </row>
    <row r="50" spans="1:25" s="106" customFormat="1" ht="25.35" customHeight="1">
      <c r="A50" s="95">
        <v>32</v>
      </c>
      <c r="B50" s="69" t="s">
        <v>36</v>
      </c>
      <c r="C50" s="68" t="s">
        <v>61</v>
      </c>
      <c r="D50" s="67">
        <v>22</v>
      </c>
      <c r="E50" s="66" t="s">
        <v>36</v>
      </c>
      <c r="F50" s="66" t="s">
        <v>36</v>
      </c>
      <c r="G50" s="67">
        <v>8</v>
      </c>
      <c r="H50" s="66">
        <v>1</v>
      </c>
      <c r="I50" s="99">
        <f t="shared" si="3"/>
        <v>8</v>
      </c>
      <c r="J50" s="66">
        <v>1</v>
      </c>
      <c r="K50" s="66" t="s">
        <v>36</v>
      </c>
      <c r="L50" s="67">
        <v>28031.680000000004</v>
      </c>
      <c r="M50" s="67">
        <v>4855</v>
      </c>
      <c r="N50" s="65">
        <v>44680</v>
      </c>
      <c r="O50" s="64" t="s">
        <v>50</v>
      </c>
      <c r="P50" s="103"/>
      <c r="Q50" s="102"/>
      <c r="R50" s="102"/>
      <c r="S50" s="103"/>
      <c r="T50" s="103"/>
      <c r="U50" s="103"/>
      <c r="V50" s="104"/>
      <c r="W50" s="104"/>
      <c r="X50" s="104"/>
      <c r="Y50" s="103"/>
    </row>
    <row r="51" spans="1:25" ht="25.35" customHeight="1">
      <c r="A51" s="41"/>
      <c r="B51" s="41"/>
      <c r="C51" s="52" t="s">
        <v>94</v>
      </c>
      <c r="D51" s="62">
        <f>SUM(D47:D50)</f>
        <v>283623.29999999993</v>
      </c>
      <c r="E51" s="124">
        <v>350629.69</v>
      </c>
      <c r="F51" s="20">
        <f>(D51-E51)/E51</f>
        <v>-0.19110301241175576</v>
      </c>
      <c r="G51" s="62">
        <f ca="1">SUM(G35:G50)</f>
        <v>49744</v>
      </c>
      <c r="H51" s="62"/>
      <c r="I51" s="43"/>
      <c r="J51" s="119"/>
      <c r="K51" s="119"/>
      <c r="L51" s="45"/>
      <c r="M51" s="49"/>
      <c r="N51" s="46"/>
      <c r="O51" s="53"/>
      <c r="P51" s="61"/>
      <c r="U51" s="60"/>
    </row>
    <row r="52" spans="1:25" ht="23.1" customHeight="1"/>
    <row r="53" spans="1:25" ht="17.100000000000001" customHeight="1"/>
    <row r="69" spans="16:21" ht="12" customHeight="1"/>
    <row r="72" spans="16:21">
      <c r="S72" s="61"/>
    </row>
    <row r="73" spans="16:21">
      <c r="P73" s="61"/>
    </row>
    <row r="74" spans="16:21">
      <c r="U74" s="61"/>
    </row>
  </sheetData>
  <sortState xmlns:xlrd2="http://schemas.microsoft.com/office/spreadsheetml/2017/richdata2" ref="B13:O50">
    <sortCondition descending="1" ref="D13:D50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186A5-FA58-47F0-8CC4-34E7D4B1B92C}">
  <sheetPr>
    <tabColor theme="0"/>
  </sheetPr>
  <dimension ref="A1:AB73"/>
  <sheetViews>
    <sheetView topLeftCell="A10" zoomScale="60" zoomScaleNormal="60" workbookViewId="0">
      <selection activeCell="N37" sqref="N37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5" ht="19.5" customHeight="1">
      <c r="A1" s="30"/>
      <c r="B1" s="30"/>
      <c r="C1" s="30"/>
      <c r="D1" s="30"/>
      <c r="E1" s="30"/>
      <c r="F1" s="30" t="s">
        <v>826</v>
      </c>
      <c r="G1" s="30"/>
      <c r="H1" s="30"/>
      <c r="I1" s="30"/>
    </row>
    <row r="2" spans="1:25" ht="19.5" customHeight="1">
      <c r="A2" s="30"/>
      <c r="B2" s="30"/>
      <c r="C2" s="30"/>
      <c r="D2" s="30"/>
      <c r="E2" s="30"/>
      <c r="F2" s="30" t="s">
        <v>827</v>
      </c>
      <c r="G2" s="30"/>
      <c r="H2" s="30"/>
      <c r="I2" s="30"/>
      <c r="J2" s="30"/>
      <c r="K2" s="30"/>
    </row>
    <row r="4" spans="1:25" ht="15.75" customHeight="1" thickBot="1"/>
    <row r="5" spans="1:25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5" ht="21.6">
      <c r="A6" s="207"/>
      <c r="B6" s="207"/>
      <c r="C6" s="212"/>
      <c r="D6" s="32" t="s">
        <v>828</v>
      </c>
      <c r="E6" s="32" t="s">
        <v>818</v>
      </c>
      <c r="F6" s="212"/>
      <c r="G6" s="212" t="s">
        <v>828</v>
      </c>
      <c r="H6" s="212"/>
      <c r="I6" s="212"/>
      <c r="J6" s="215"/>
      <c r="K6" s="215"/>
      <c r="L6" s="212"/>
      <c r="M6" s="212"/>
      <c r="N6" s="212"/>
      <c r="O6" s="212"/>
    </row>
    <row r="7" spans="1:25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5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5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5" ht="21.6">
      <c r="A10" s="207"/>
      <c r="B10" s="207"/>
      <c r="C10" s="212"/>
      <c r="D10" s="32" t="s">
        <v>829</v>
      </c>
      <c r="E10" s="32" t="s">
        <v>819</v>
      </c>
      <c r="F10" s="212"/>
      <c r="G10" s="32" t="s">
        <v>829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5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5" ht="15.6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5" s="106" customFormat="1" ht="25.35" customHeight="1">
      <c r="A13" s="95">
        <v>1</v>
      </c>
      <c r="B13" s="95" t="s">
        <v>34</v>
      </c>
      <c r="C13" s="96" t="s">
        <v>823</v>
      </c>
      <c r="D13" s="97">
        <v>91604.33</v>
      </c>
      <c r="E13" s="99" t="s">
        <v>36</v>
      </c>
      <c r="F13" s="99" t="s">
        <v>36</v>
      </c>
      <c r="G13" s="97">
        <v>14384</v>
      </c>
      <c r="H13" s="122">
        <v>291</v>
      </c>
      <c r="I13" s="99">
        <f t="shared" ref="I13:I21" si="0">G13/H13</f>
        <v>49.429553264604813</v>
      </c>
      <c r="J13" s="99">
        <v>30</v>
      </c>
      <c r="K13" s="99">
        <v>1</v>
      </c>
      <c r="L13" s="97">
        <v>91604.33</v>
      </c>
      <c r="M13" s="97">
        <v>14384</v>
      </c>
      <c r="N13" s="107">
        <v>44883</v>
      </c>
      <c r="O13" s="101" t="s">
        <v>824</v>
      </c>
      <c r="P13" s="108"/>
      <c r="Q13" s="109"/>
      <c r="R13" s="103"/>
      <c r="S13" s="105"/>
      <c r="T13" s="109"/>
      <c r="U13" s="103"/>
      <c r="V13" s="105"/>
      <c r="W13" s="103"/>
      <c r="X13" s="103"/>
    </row>
    <row r="14" spans="1:25" s="106" customFormat="1" ht="25.35" customHeight="1">
      <c r="A14" s="95">
        <v>2</v>
      </c>
      <c r="B14" s="95">
        <v>2</v>
      </c>
      <c r="C14" s="96" t="s">
        <v>774</v>
      </c>
      <c r="D14" s="97">
        <v>63260.570000000007</v>
      </c>
      <c r="E14" s="97">
        <v>118731</v>
      </c>
      <c r="F14" s="98">
        <f>(D14-E14)/E14</f>
        <v>-0.46719416159217048</v>
      </c>
      <c r="G14" s="97">
        <v>9582</v>
      </c>
      <c r="H14" s="99">
        <v>218</v>
      </c>
      <c r="I14" s="99">
        <f t="shared" si="0"/>
        <v>43.954128440366972</v>
      </c>
      <c r="J14" s="99">
        <v>12</v>
      </c>
      <c r="K14" s="99">
        <v>6</v>
      </c>
      <c r="L14" s="97">
        <v>851571.57000000007</v>
      </c>
      <c r="M14" s="97">
        <v>121049</v>
      </c>
      <c r="N14" s="107">
        <v>44848</v>
      </c>
      <c r="O14" s="101" t="s">
        <v>775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5" s="106" customFormat="1" ht="25.35" customHeight="1">
      <c r="A15" s="95">
        <v>3</v>
      </c>
      <c r="B15" s="95">
        <v>1</v>
      </c>
      <c r="C15" s="96" t="s">
        <v>805</v>
      </c>
      <c r="D15" s="97">
        <v>59156.11</v>
      </c>
      <c r="E15" s="97">
        <v>129928.36</v>
      </c>
      <c r="F15" s="98">
        <f>(D15-E15)/E15</f>
        <v>-0.54470209583188767</v>
      </c>
      <c r="G15" s="97">
        <v>7663</v>
      </c>
      <c r="H15" s="133">
        <v>236</v>
      </c>
      <c r="I15" s="99">
        <f t="shared" si="0"/>
        <v>32.470338983050844</v>
      </c>
      <c r="J15" s="99">
        <v>22</v>
      </c>
      <c r="K15" s="99">
        <v>2</v>
      </c>
      <c r="L15" s="97">
        <v>198317.53</v>
      </c>
      <c r="M15" s="97">
        <v>26515</v>
      </c>
      <c r="N15" s="107">
        <v>44876</v>
      </c>
      <c r="O15" s="101" t="s">
        <v>84</v>
      </c>
      <c r="P15" s="102"/>
      <c r="Q15" s="102"/>
      <c r="R15" s="103"/>
      <c r="S15" s="103"/>
      <c r="T15" s="103"/>
      <c r="U15" s="104"/>
      <c r="V15" s="105"/>
      <c r="W15" s="105"/>
      <c r="X15" s="105"/>
      <c r="Y15" s="103"/>
    </row>
    <row r="16" spans="1:25" s="106" customFormat="1" ht="25.35" customHeight="1">
      <c r="A16" s="95">
        <v>4</v>
      </c>
      <c r="B16" s="95" t="s">
        <v>34</v>
      </c>
      <c r="C16" s="96" t="s">
        <v>825</v>
      </c>
      <c r="D16" s="97">
        <v>35140.39</v>
      </c>
      <c r="E16" s="97">
        <v>299</v>
      </c>
      <c r="F16" s="99" t="s">
        <v>36</v>
      </c>
      <c r="G16" s="97">
        <v>5390</v>
      </c>
      <c r="H16" s="99">
        <v>139</v>
      </c>
      <c r="I16" s="99">
        <f t="shared" si="0"/>
        <v>38.776978417266186</v>
      </c>
      <c r="J16" s="99">
        <v>19</v>
      </c>
      <c r="K16" s="99">
        <v>1</v>
      </c>
      <c r="L16" s="97">
        <v>35439.39</v>
      </c>
      <c r="M16" s="97">
        <v>5459</v>
      </c>
      <c r="N16" s="107">
        <v>44883</v>
      </c>
      <c r="O16" s="101" t="s">
        <v>84</v>
      </c>
      <c r="P16" s="102"/>
      <c r="Q16" s="102"/>
      <c r="R16" s="103"/>
      <c r="S16" s="103"/>
      <c r="T16" s="103"/>
      <c r="U16" s="103"/>
      <c r="V16" s="103"/>
      <c r="W16" s="103"/>
      <c r="X16" s="105"/>
    </row>
    <row r="17" spans="1:27" s="106" customFormat="1" ht="25.35" customHeight="1">
      <c r="A17" s="95">
        <v>5</v>
      </c>
      <c r="B17" s="95">
        <v>3</v>
      </c>
      <c r="C17" s="96" t="s">
        <v>793</v>
      </c>
      <c r="D17" s="97">
        <v>26230.75</v>
      </c>
      <c r="E17" s="97">
        <v>54894.02</v>
      </c>
      <c r="F17" s="98">
        <f>(D17-E17)/E17</f>
        <v>-0.52215651176576239</v>
      </c>
      <c r="G17" s="97">
        <v>5234</v>
      </c>
      <c r="H17" s="99">
        <v>183</v>
      </c>
      <c r="I17" s="99">
        <f t="shared" si="0"/>
        <v>28.601092896174862</v>
      </c>
      <c r="J17" s="99">
        <v>17</v>
      </c>
      <c r="K17" s="99">
        <v>3</v>
      </c>
      <c r="L17" s="97">
        <v>151475.67000000001</v>
      </c>
      <c r="M17" s="97">
        <v>29591</v>
      </c>
      <c r="N17" s="107">
        <v>44869</v>
      </c>
      <c r="O17" s="101" t="s">
        <v>142</v>
      </c>
      <c r="P17" s="102"/>
      <c r="Q17" s="102"/>
      <c r="R17" s="103"/>
      <c r="S17" s="103"/>
      <c r="T17" s="103"/>
      <c r="U17" s="103"/>
      <c r="V17" s="103"/>
      <c r="W17" s="103"/>
      <c r="X17" s="105"/>
    </row>
    <row r="18" spans="1:27" s="106" customFormat="1" ht="25.35" customHeight="1">
      <c r="A18" s="95">
        <v>6</v>
      </c>
      <c r="B18" s="95">
        <v>5</v>
      </c>
      <c r="C18" s="96" t="s">
        <v>786</v>
      </c>
      <c r="D18" s="97">
        <v>14067.290000000008</v>
      </c>
      <c r="E18" s="97">
        <v>28024.080000000002</v>
      </c>
      <c r="F18" s="98">
        <f>(D18-E18)/E18</f>
        <v>-0.49802848122043586</v>
      </c>
      <c r="G18" s="97">
        <v>2242</v>
      </c>
      <c r="H18" s="99">
        <v>33</v>
      </c>
      <c r="I18" s="99">
        <f t="shared" si="0"/>
        <v>67.939393939393938</v>
      </c>
      <c r="J18" s="99">
        <v>10</v>
      </c>
      <c r="K18" s="99">
        <v>5</v>
      </c>
      <c r="L18" s="97">
        <v>156828.41</v>
      </c>
      <c r="M18" s="97">
        <v>24687</v>
      </c>
      <c r="N18" s="107">
        <v>44855</v>
      </c>
      <c r="O18" s="101" t="s">
        <v>139</v>
      </c>
      <c r="P18" s="102"/>
      <c r="Q18" s="102"/>
      <c r="R18" s="103"/>
      <c r="S18" s="103"/>
      <c r="T18" s="103"/>
      <c r="U18" s="103"/>
      <c r="V18" s="103"/>
      <c r="W18" s="103"/>
      <c r="X18" s="105"/>
    </row>
    <row r="19" spans="1:27" s="106" customFormat="1" ht="25.35" customHeight="1">
      <c r="A19" s="95">
        <v>7</v>
      </c>
      <c r="B19" s="95">
        <v>6</v>
      </c>
      <c r="C19" s="96" t="s">
        <v>820</v>
      </c>
      <c r="D19" s="97">
        <v>10976.51</v>
      </c>
      <c r="E19" s="97">
        <v>14862.880000000001</v>
      </c>
      <c r="F19" s="99" t="s">
        <v>36</v>
      </c>
      <c r="G19" s="97">
        <v>2151</v>
      </c>
      <c r="H19" s="99">
        <v>117</v>
      </c>
      <c r="I19" s="99">
        <f t="shared" si="0"/>
        <v>18.384615384615383</v>
      </c>
      <c r="J19" s="99">
        <v>10</v>
      </c>
      <c r="K19" s="99">
        <v>2</v>
      </c>
      <c r="L19" s="97">
        <v>25839.39</v>
      </c>
      <c r="M19" s="97">
        <v>5006</v>
      </c>
      <c r="N19" s="107">
        <v>44876</v>
      </c>
      <c r="O19" s="101" t="s">
        <v>821</v>
      </c>
      <c r="P19" s="102"/>
      <c r="Q19" s="102"/>
      <c r="R19" s="103"/>
      <c r="S19" s="103"/>
      <c r="T19" s="103"/>
      <c r="U19" s="103"/>
      <c r="V19" s="103"/>
      <c r="W19" s="103"/>
      <c r="X19" s="105"/>
    </row>
    <row r="20" spans="1:27" s="106" customFormat="1" ht="25.35" customHeight="1">
      <c r="A20" s="95">
        <v>8</v>
      </c>
      <c r="B20" s="95">
        <v>4</v>
      </c>
      <c r="C20" s="96" t="s">
        <v>792</v>
      </c>
      <c r="D20" s="97">
        <v>9905.7000000000007</v>
      </c>
      <c r="E20" s="97">
        <v>32169.9</v>
      </c>
      <c r="F20" s="98">
        <f>(D20-E20)/E20</f>
        <v>-0.69208172857236117</v>
      </c>
      <c r="G20" s="97">
        <v>1540</v>
      </c>
      <c r="H20" s="97">
        <v>68</v>
      </c>
      <c r="I20" s="99">
        <f t="shared" si="0"/>
        <v>22.647058823529413</v>
      </c>
      <c r="J20" s="99">
        <v>12</v>
      </c>
      <c r="K20" s="99">
        <v>3</v>
      </c>
      <c r="L20" s="97">
        <v>98506.44</v>
      </c>
      <c r="M20" s="97">
        <v>15130</v>
      </c>
      <c r="N20" s="107">
        <v>44869</v>
      </c>
      <c r="O20" s="101" t="s">
        <v>41</v>
      </c>
      <c r="P20" s="102"/>
      <c r="Q20" s="102"/>
      <c r="R20" s="103"/>
      <c r="S20" s="103"/>
      <c r="T20" s="103"/>
      <c r="U20" s="103"/>
      <c r="V20" s="103"/>
      <c r="W20" s="103"/>
      <c r="X20" s="105"/>
    </row>
    <row r="21" spans="1:27" s="106" customFormat="1" ht="25.35" customHeight="1">
      <c r="A21" s="95">
        <v>9</v>
      </c>
      <c r="B21" s="63" t="s">
        <v>34</v>
      </c>
      <c r="C21" s="96" t="s">
        <v>836</v>
      </c>
      <c r="D21" s="97">
        <v>9151.74</v>
      </c>
      <c r="E21" s="66" t="s">
        <v>36</v>
      </c>
      <c r="F21" s="66" t="s">
        <v>36</v>
      </c>
      <c r="G21" s="67">
        <v>1411</v>
      </c>
      <c r="H21" s="99">
        <v>67</v>
      </c>
      <c r="I21" s="99">
        <f t="shared" si="0"/>
        <v>21.059701492537314</v>
      </c>
      <c r="J21" s="99">
        <v>11</v>
      </c>
      <c r="K21" s="99">
        <v>1</v>
      </c>
      <c r="L21" s="67">
        <v>9151.74</v>
      </c>
      <c r="M21" s="67">
        <v>1411</v>
      </c>
      <c r="N21" s="127">
        <v>44883</v>
      </c>
      <c r="O21" s="101" t="s">
        <v>84</v>
      </c>
      <c r="P21" s="102"/>
      <c r="Q21" s="93"/>
      <c r="R21" s="94"/>
      <c r="S21" s="93"/>
      <c r="T21" s="93"/>
      <c r="U21" s="104"/>
      <c r="V21" s="105"/>
      <c r="W21" s="105"/>
      <c r="X21" s="104"/>
      <c r="Y21" s="103"/>
    </row>
    <row r="22" spans="1:27" s="106" customFormat="1" ht="24.75" customHeight="1">
      <c r="A22" s="95">
        <v>10</v>
      </c>
      <c r="B22" s="95" t="s">
        <v>34</v>
      </c>
      <c r="C22" s="96" t="s">
        <v>834</v>
      </c>
      <c r="D22" s="97">
        <v>7436.8200000000006</v>
      </c>
      <c r="E22" s="99" t="s">
        <v>36</v>
      </c>
      <c r="F22" s="99" t="s">
        <v>36</v>
      </c>
      <c r="G22" s="97">
        <v>1413</v>
      </c>
      <c r="H22" s="99">
        <v>91</v>
      </c>
      <c r="I22" s="99">
        <v>18.5</v>
      </c>
      <c r="J22" s="99">
        <v>22</v>
      </c>
      <c r="K22" s="99">
        <v>1</v>
      </c>
      <c r="L22" s="97">
        <v>7436.82</v>
      </c>
      <c r="M22" s="97">
        <v>1413</v>
      </c>
      <c r="N22" s="127">
        <v>44883</v>
      </c>
      <c r="O22" s="101" t="s">
        <v>835</v>
      </c>
      <c r="P22" s="102"/>
      <c r="Q22" s="93"/>
      <c r="R22" s="94"/>
      <c r="S22" s="93"/>
      <c r="T22" s="93"/>
      <c r="U22" s="104"/>
      <c r="V22" s="105"/>
      <c r="W22" s="105"/>
      <c r="X22" s="104"/>
      <c r="Y22" s="103"/>
    </row>
    <row r="23" spans="1:27" s="106" customFormat="1" ht="25.35" customHeight="1">
      <c r="A23" s="95"/>
      <c r="B23" s="76"/>
      <c r="C23" s="52" t="s">
        <v>52</v>
      </c>
      <c r="D23" s="124">
        <f>SUM(D13:D22)</f>
        <v>326930.21000000008</v>
      </c>
      <c r="E23" s="124">
        <v>414676.6</v>
      </c>
      <c r="F23" s="125">
        <f>(D23-E23)/E23</f>
        <v>-0.21160198091717716</v>
      </c>
      <c r="G23" s="124">
        <f>SUM(G13:G22)</f>
        <v>51010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7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7" s="106" customFormat="1" ht="25.35" customHeight="1">
      <c r="A25" s="95">
        <v>11</v>
      </c>
      <c r="B25" s="95">
        <v>9</v>
      </c>
      <c r="C25" s="96" t="s">
        <v>736</v>
      </c>
      <c r="D25" s="97">
        <v>4882</v>
      </c>
      <c r="E25" s="97">
        <v>7383</v>
      </c>
      <c r="F25" s="98">
        <f>(D25-E25)/E25</f>
        <v>-0.33875118515508601</v>
      </c>
      <c r="G25" s="97">
        <v>914</v>
      </c>
      <c r="H25" s="99" t="s">
        <v>36</v>
      </c>
      <c r="I25" s="99" t="s">
        <v>36</v>
      </c>
      <c r="J25" s="99">
        <v>8</v>
      </c>
      <c r="K25" s="99">
        <v>10</v>
      </c>
      <c r="L25" s="97">
        <v>206914</v>
      </c>
      <c r="M25" s="97">
        <v>41636</v>
      </c>
      <c r="N25" s="107">
        <v>44820</v>
      </c>
      <c r="O25" s="101" t="s">
        <v>47</v>
      </c>
      <c r="P25" s="102"/>
      <c r="Q25" s="93"/>
      <c r="R25" s="94"/>
      <c r="S25" s="93"/>
      <c r="T25" s="93"/>
      <c r="U25" s="104"/>
      <c r="V25" s="105"/>
      <c r="W25" s="105"/>
      <c r="X25" s="104"/>
      <c r="Y25" s="103"/>
    </row>
    <row r="26" spans="1:27" s="106" customFormat="1" ht="25.35" customHeight="1">
      <c r="A26" s="95">
        <v>12</v>
      </c>
      <c r="B26" s="95">
        <v>11</v>
      </c>
      <c r="C26" s="96" t="s">
        <v>777</v>
      </c>
      <c r="D26" s="97">
        <v>3185.55</v>
      </c>
      <c r="E26" s="97">
        <v>6630.44</v>
      </c>
      <c r="F26" s="98">
        <f>(D26-E26)/E26</f>
        <v>-0.51955677149631085</v>
      </c>
      <c r="G26" s="97">
        <v>643</v>
      </c>
      <c r="H26" s="99">
        <v>31</v>
      </c>
      <c r="I26" s="99">
        <f>G26/H26</f>
        <v>20.741935483870968</v>
      </c>
      <c r="J26" s="99">
        <v>10</v>
      </c>
      <c r="K26" s="99">
        <v>5</v>
      </c>
      <c r="L26" s="97">
        <v>83118.210000000006</v>
      </c>
      <c r="M26" s="97">
        <v>16723</v>
      </c>
      <c r="N26" s="107">
        <v>44855</v>
      </c>
      <c r="O26" s="101" t="s">
        <v>41</v>
      </c>
      <c r="P26" s="102"/>
      <c r="Q26" s="93"/>
      <c r="R26" s="94"/>
      <c r="S26" s="93"/>
      <c r="T26" s="93"/>
      <c r="U26" s="104"/>
      <c r="V26" s="105"/>
      <c r="W26" s="105"/>
      <c r="X26" s="104"/>
      <c r="Y26" s="103"/>
    </row>
    <row r="27" spans="1:27" s="106" customFormat="1" ht="25.35" customHeight="1">
      <c r="A27" s="95">
        <v>13</v>
      </c>
      <c r="B27" s="63" t="s">
        <v>34</v>
      </c>
      <c r="C27" s="68" t="s">
        <v>833</v>
      </c>
      <c r="D27" s="67">
        <v>2610</v>
      </c>
      <c r="E27" s="66" t="s">
        <v>36</v>
      </c>
      <c r="F27" s="66" t="s">
        <v>36</v>
      </c>
      <c r="G27" s="67">
        <v>525</v>
      </c>
      <c r="H27" s="66">
        <v>46</v>
      </c>
      <c r="I27" s="66">
        <f>G27/H27</f>
        <v>11.413043478260869</v>
      </c>
      <c r="J27" s="66">
        <v>12</v>
      </c>
      <c r="K27" s="66">
        <v>1</v>
      </c>
      <c r="L27" s="67">
        <v>2610</v>
      </c>
      <c r="M27" s="67">
        <v>525</v>
      </c>
      <c r="N27" s="127">
        <v>44883</v>
      </c>
      <c r="O27" s="64" t="s">
        <v>80</v>
      </c>
      <c r="P27" s="102"/>
      <c r="Q27" s="93"/>
      <c r="R27" s="94"/>
      <c r="S27" s="93"/>
      <c r="T27" s="93"/>
      <c r="U27" s="104"/>
      <c r="V27" s="105"/>
      <c r="W27" s="105"/>
      <c r="X27" s="104"/>
      <c r="Y27" s="103"/>
    </row>
    <row r="28" spans="1:27" s="106" customFormat="1" ht="25.35" customHeight="1">
      <c r="A28" s="95">
        <v>14</v>
      </c>
      <c r="B28" s="95">
        <v>10</v>
      </c>
      <c r="C28" s="68" t="s">
        <v>776</v>
      </c>
      <c r="D28" s="97">
        <v>2135</v>
      </c>
      <c r="E28" s="97">
        <v>7328</v>
      </c>
      <c r="F28" s="70">
        <f>(D28-E28)/E28</f>
        <v>-0.70865174672489084</v>
      </c>
      <c r="G28" s="97">
        <v>432</v>
      </c>
      <c r="H28" s="66" t="s">
        <v>36</v>
      </c>
      <c r="I28" s="66" t="s">
        <v>36</v>
      </c>
      <c r="J28" s="99">
        <v>6</v>
      </c>
      <c r="K28" s="99">
        <v>6</v>
      </c>
      <c r="L28" s="97">
        <v>115993</v>
      </c>
      <c r="M28" s="97">
        <v>23718</v>
      </c>
      <c r="N28" s="65">
        <v>44848</v>
      </c>
      <c r="O28" s="64" t="s">
        <v>47</v>
      </c>
      <c r="P28" s="102"/>
      <c r="Q28" s="93"/>
      <c r="R28" s="94"/>
      <c r="S28" s="93"/>
      <c r="T28" s="93"/>
      <c r="U28" s="104"/>
      <c r="V28" s="105"/>
      <c r="W28" s="105"/>
      <c r="X28" s="104"/>
      <c r="Y28" s="103"/>
    </row>
    <row r="29" spans="1:27" s="106" customFormat="1" ht="25.35" customHeight="1">
      <c r="A29" s="95">
        <v>15</v>
      </c>
      <c r="B29" s="123">
        <v>8</v>
      </c>
      <c r="C29" s="96" t="s">
        <v>778</v>
      </c>
      <c r="D29" s="97">
        <v>1915.15</v>
      </c>
      <c r="E29" s="97">
        <v>10553.82</v>
      </c>
      <c r="F29" s="98">
        <f>(D29-E29)/E29</f>
        <v>-0.81853490015937358</v>
      </c>
      <c r="G29" s="97">
        <v>328</v>
      </c>
      <c r="H29" s="99">
        <v>21</v>
      </c>
      <c r="I29" s="99">
        <f t="shared" ref="I29:I34" si="1">G29/H29</f>
        <v>15.619047619047619</v>
      </c>
      <c r="J29" s="99">
        <v>4</v>
      </c>
      <c r="K29" s="99">
        <v>5</v>
      </c>
      <c r="L29" s="97">
        <v>220820.7</v>
      </c>
      <c r="M29" s="97">
        <v>32278</v>
      </c>
      <c r="N29" s="107">
        <v>44855</v>
      </c>
      <c r="O29" s="101" t="s">
        <v>56</v>
      </c>
      <c r="P29" s="102"/>
      <c r="Q29" s="93"/>
      <c r="R29" s="94"/>
      <c r="S29" s="93"/>
      <c r="T29" s="93"/>
      <c r="U29" s="104"/>
      <c r="V29" s="105"/>
      <c r="W29" s="105"/>
      <c r="X29" s="104"/>
      <c r="Y29" s="103"/>
    </row>
    <row r="30" spans="1:27" customFormat="1" ht="25.35" customHeight="1">
      <c r="A30" s="95">
        <v>16</v>
      </c>
      <c r="B30" s="123">
        <v>7</v>
      </c>
      <c r="C30" s="96" t="s">
        <v>755</v>
      </c>
      <c r="D30" s="97">
        <v>1913.49</v>
      </c>
      <c r="E30" s="97">
        <v>10801.54</v>
      </c>
      <c r="F30" s="98">
        <f>(D30-E30)/E30</f>
        <v>-0.82285026024066943</v>
      </c>
      <c r="G30" s="97">
        <v>300</v>
      </c>
      <c r="H30" s="99">
        <v>12</v>
      </c>
      <c r="I30" s="99">
        <f t="shared" si="1"/>
        <v>25</v>
      </c>
      <c r="J30" s="99">
        <v>5</v>
      </c>
      <c r="K30" s="99">
        <v>8</v>
      </c>
      <c r="L30" s="97">
        <v>226328.39</v>
      </c>
      <c r="M30" s="97">
        <v>34274</v>
      </c>
      <c r="N30" s="107">
        <v>44834</v>
      </c>
      <c r="O30" s="101" t="s">
        <v>39</v>
      </c>
      <c r="P30" s="128"/>
      <c r="Q30" s="129"/>
      <c r="R30" s="130"/>
      <c r="S30" s="130"/>
      <c r="T30" s="129"/>
      <c r="U30" s="129"/>
      <c r="V30" s="129"/>
      <c r="W30" s="131"/>
      <c r="X30" s="131"/>
      <c r="Y30" s="132"/>
      <c r="Z30" s="132"/>
      <c r="AA30" s="129"/>
    </row>
    <row r="31" spans="1:27" s="106" customFormat="1" ht="25.35" customHeight="1">
      <c r="A31" s="95">
        <v>17</v>
      </c>
      <c r="B31" s="95">
        <v>15</v>
      </c>
      <c r="C31" s="96" t="s">
        <v>676</v>
      </c>
      <c r="D31" s="97">
        <v>1460.03</v>
      </c>
      <c r="E31" s="97">
        <v>3286.34</v>
      </c>
      <c r="F31" s="98">
        <f>(D31-E31)/E31</f>
        <v>-0.55572764838695943</v>
      </c>
      <c r="G31" s="97">
        <v>305</v>
      </c>
      <c r="H31" s="99">
        <v>11</v>
      </c>
      <c r="I31" s="99">
        <f t="shared" si="1"/>
        <v>27.727272727272727</v>
      </c>
      <c r="J31" s="99">
        <v>2</v>
      </c>
      <c r="K31" s="99">
        <v>17</v>
      </c>
      <c r="L31" s="97">
        <v>319731.36</v>
      </c>
      <c r="M31" s="97">
        <v>68147</v>
      </c>
      <c r="N31" s="107">
        <v>44771</v>
      </c>
      <c r="O31" s="101" t="s">
        <v>56</v>
      </c>
      <c r="P31" s="102"/>
      <c r="Q31" s="93"/>
      <c r="R31" s="94"/>
      <c r="S31" s="93"/>
      <c r="T31" s="93"/>
      <c r="U31" s="104"/>
      <c r="V31" s="105"/>
      <c r="W31" s="105"/>
      <c r="X31" s="104"/>
      <c r="Y31" s="103"/>
    </row>
    <row r="32" spans="1:27" customFormat="1" ht="25.35" customHeight="1">
      <c r="A32" s="95">
        <v>18</v>
      </c>
      <c r="B32" s="63" t="s">
        <v>34</v>
      </c>
      <c r="C32" s="68" t="s">
        <v>832</v>
      </c>
      <c r="D32" s="97">
        <v>1027</v>
      </c>
      <c r="E32" s="99" t="s">
        <v>36</v>
      </c>
      <c r="F32" s="99" t="s">
        <v>36</v>
      </c>
      <c r="G32" s="67">
        <v>219</v>
      </c>
      <c r="H32" s="66">
        <v>4</v>
      </c>
      <c r="I32" s="66">
        <f t="shared" si="1"/>
        <v>54.75</v>
      </c>
      <c r="J32" s="66">
        <v>2</v>
      </c>
      <c r="K32" s="66">
        <v>1</v>
      </c>
      <c r="L32" s="97">
        <v>1975</v>
      </c>
      <c r="M32" s="67">
        <v>420</v>
      </c>
      <c r="N32" s="127">
        <v>44883</v>
      </c>
      <c r="O32" s="64" t="s">
        <v>82</v>
      </c>
      <c r="P32" s="128"/>
      <c r="Q32" s="129"/>
      <c r="R32" s="130"/>
      <c r="S32" s="130"/>
      <c r="T32" s="129"/>
      <c r="U32" s="129"/>
      <c r="V32" s="129"/>
      <c r="W32" s="131"/>
      <c r="X32" s="131"/>
      <c r="Y32" s="132"/>
      <c r="Z32" s="132"/>
      <c r="AA32" s="129"/>
    </row>
    <row r="33" spans="1:28" customFormat="1" ht="25.35" customHeight="1">
      <c r="A33" s="95">
        <v>19</v>
      </c>
      <c r="B33" s="95">
        <v>13</v>
      </c>
      <c r="C33" s="96" t="s">
        <v>734</v>
      </c>
      <c r="D33" s="97">
        <v>843.3</v>
      </c>
      <c r="E33" s="97">
        <v>3982.72</v>
      </c>
      <c r="F33" s="98">
        <f>(D33-E33)/E33</f>
        <v>-0.78826028442873219</v>
      </c>
      <c r="G33" s="97">
        <v>129</v>
      </c>
      <c r="H33" s="99">
        <v>8</v>
      </c>
      <c r="I33" s="99">
        <f t="shared" si="1"/>
        <v>16.125</v>
      </c>
      <c r="J33" s="99">
        <v>2</v>
      </c>
      <c r="K33" s="99">
        <v>10</v>
      </c>
      <c r="L33" s="97">
        <v>119533.53</v>
      </c>
      <c r="M33" s="97">
        <v>18876</v>
      </c>
      <c r="N33" s="107">
        <v>44820</v>
      </c>
      <c r="O33" s="101" t="s">
        <v>37</v>
      </c>
      <c r="P33" s="128"/>
      <c r="Q33" s="129"/>
      <c r="R33" s="130"/>
      <c r="S33" s="130"/>
      <c r="T33" s="129"/>
      <c r="U33" s="129"/>
      <c r="V33" s="129"/>
      <c r="W33" s="131"/>
      <c r="X33" s="131"/>
      <c r="Y33" s="132"/>
      <c r="Z33" s="132"/>
      <c r="AA33" s="129"/>
    </row>
    <row r="34" spans="1:28" s="106" customFormat="1" ht="25.35" customHeight="1">
      <c r="A34" s="95">
        <v>20</v>
      </c>
      <c r="B34" s="95">
        <v>27</v>
      </c>
      <c r="C34" s="96" t="s">
        <v>757</v>
      </c>
      <c r="D34" s="97">
        <v>649</v>
      </c>
      <c r="E34" s="97">
        <v>62</v>
      </c>
      <c r="F34" s="98">
        <f>(D34-E34)/E34</f>
        <v>9.4677419354838701</v>
      </c>
      <c r="G34" s="97">
        <v>119</v>
      </c>
      <c r="H34" s="99">
        <v>3</v>
      </c>
      <c r="I34" s="99">
        <f t="shared" si="1"/>
        <v>39.666666666666664</v>
      </c>
      <c r="J34" s="99">
        <v>2</v>
      </c>
      <c r="K34" s="99">
        <v>7</v>
      </c>
      <c r="L34" s="97">
        <v>16267.02</v>
      </c>
      <c r="M34" s="97">
        <v>2573</v>
      </c>
      <c r="N34" s="107">
        <v>44841</v>
      </c>
      <c r="O34" s="101" t="s">
        <v>37</v>
      </c>
      <c r="P34" s="102"/>
      <c r="Q34" s="93"/>
      <c r="R34" s="94"/>
      <c r="S34" s="93"/>
      <c r="T34" s="93"/>
      <c r="U34" s="104"/>
      <c r="V34" s="105"/>
      <c r="W34" s="105"/>
      <c r="X34" s="104"/>
      <c r="Y34" s="103"/>
    </row>
    <row r="35" spans="1:28" s="106" customFormat="1" ht="25.35" customHeight="1">
      <c r="A35" s="95"/>
      <c r="B35" s="76"/>
      <c r="C35" s="52" t="s">
        <v>66</v>
      </c>
      <c r="D35" s="124">
        <f>SUM(D23:D34)</f>
        <v>347550.7300000001</v>
      </c>
      <c r="E35" s="124">
        <v>441948.12</v>
      </c>
      <c r="F35" s="125">
        <f>(D35-E35)/E35</f>
        <v>-0.21359382635228746</v>
      </c>
      <c r="G35" s="126">
        <f>SUM(G23:G34)</f>
        <v>54924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8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8" s="106" customFormat="1" ht="25.35" customHeight="1">
      <c r="A37" s="95">
        <v>21</v>
      </c>
      <c r="B37" s="95">
        <v>16</v>
      </c>
      <c r="C37" s="96" t="s">
        <v>750</v>
      </c>
      <c r="D37" s="97">
        <v>548</v>
      </c>
      <c r="E37" s="97">
        <v>1126</v>
      </c>
      <c r="F37" s="98">
        <f>(D37-E37)/E37</f>
        <v>-0.51332149200710475</v>
      </c>
      <c r="G37" s="97">
        <v>142</v>
      </c>
      <c r="H37" s="99">
        <v>5</v>
      </c>
      <c r="I37" s="99">
        <f t="shared" ref="I37:I43" si="2">G37/H37</f>
        <v>28.4</v>
      </c>
      <c r="J37" s="99">
        <v>4</v>
      </c>
      <c r="K37" s="99">
        <v>8</v>
      </c>
      <c r="L37" s="97">
        <v>169768</v>
      </c>
      <c r="M37" s="97">
        <v>28437</v>
      </c>
      <c r="N37" s="107">
        <v>44834</v>
      </c>
      <c r="O37" s="101" t="s">
        <v>130</v>
      </c>
      <c r="P37" s="102"/>
      <c r="Q37" s="93"/>
      <c r="R37" s="94"/>
      <c r="S37" s="93"/>
      <c r="T37" s="93"/>
      <c r="U37" s="104"/>
      <c r="V37" s="105"/>
      <c r="W37" s="105"/>
      <c r="X37" s="104"/>
      <c r="Y37" s="103"/>
    </row>
    <row r="38" spans="1:28" s="106" customFormat="1" ht="25.35" customHeight="1">
      <c r="A38" s="95">
        <v>22</v>
      </c>
      <c r="B38" s="95" t="s">
        <v>58</v>
      </c>
      <c r="C38" s="96" t="s">
        <v>830</v>
      </c>
      <c r="D38" s="97">
        <v>466.75</v>
      </c>
      <c r="E38" s="66" t="s">
        <v>36</v>
      </c>
      <c r="F38" s="66" t="s">
        <v>36</v>
      </c>
      <c r="G38" s="97">
        <v>76</v>
      </c>
      <c r="H38" s="99">
        <v>6</v>
      </c>
      <c r="I38" s="99">
        <f t="shared" si="2"/>
        <v>12.666666666666666</v>
      </c>
      <c r="J38" s="99">
        <v>6</v>
      </c>
      <c r="K38" s="99">
        <v>0</v>
      </c>
      <c r="L38" s="97">
        <v>466.75</v>
      </c>
      <c r="M38" s="97">
        <v>76</v>
      </c>
      <c r="N38" s="64" t="s">
        <v>60</v>
      </c>
      <c r="O38" s="101" t="s">
        <v>41</v>
      </c>
      <c r="P38" s="102"/>
      <c r="Q38" s="93"/>
      <c r="R38" s="94"/>
      <c r="S38" s="93"/>
      <c r="T38" s="93"/>
      <c r="U38" s="104"/>
      <c r="V38" s="105"/>
      <c r="W38" s="105"/>
      <c r="X38" s="104"/>
      <c r="Y38" s="103"/>
    </row>
    <row r="39" spans="1:28" s="106" customFormat="1" ht="25.35" customHeight="1">
      <c r="A39" s="95">
        <v>23</v>
      </c>
      <c r="B39" s="95">
        <v>17</v>
      </c>
      <c r="C39" s="96" t="s">
        <v>171</v>
      </c>
      <c r="D39" s="97">
        <v>451.8</v>
      </c>
      <c r="E39" s="66" t="s">
        <v>36</v>
      </c>
      <c r="F39" s="66" t="s">
        <v>36</v>
      </c>
      <c r="G39" s="97">
        <v>106</v>
      </c>
      <c r="H39" s="99">
        <v>3</v>
      </c>
      <c r="I39" s="99">
        <f t="shared" si="2"/>
        <v>35.333333333333336</v>
      </c>
      <c r="J39" s="99">
        <v>1</v>
      </c>
      <c r="K39" s="99" t="s">
        <v>36</v>
      </c>
      <c r="L39" s="97">
        <v>230504.24</v>
      </c>
      <c r="M39" s="97">
        <v>46025</v>
      </c>
      <c r="N39" s="107">
        <v>44526</v>
      </c>
      <c r="O39" s="101" t="s">
        <v>43</v>
      </c>
      <c r="P39" s="111"/>
      <c r="Q39" s="103"/>
      <c r="R39" s="103"/>
      <c r="S39" s="103"/>
      <c r="T39" s="103"/>
      <c r="U39" s="103"/>
      <c r="V39" s="103"/>
      <c r="W39" s="105"/>
      <c r="X39" s="105"/>
      <c r="Y39" s="104"/>
      <c r="Z39" s="104"/>
      <c r="AA39" s="103"/>
    </row>
    <row r="40" spans="1:28" s="106" customFormat="1" ht="25.35" customHeight="1">
      <c r="A40" s="95">
        <v>24</v>
      </c>
      <c r="B40" s="95">
        <v>14</v>
      </c>
      <c r="C40" s="96" t="s">
        <v>701</v>
      </c>
      <c r="D40" s="97">
        <v>400</v>
      </c>
      <c r="E40" s="97">
        <v>3405.49</v>
      </c>
      <c r="F40" s="98">
        <f>(D40-E40)/E40</f>
        <v>-0.88254260033064258</v>
      </c>
      <c r="G40" s="97">
        <v>79</v>
      </c>
      <c r="H40" s="99">
        <v>2</v>
      </c>
      <c r="I40" s="99">
        <f t="shared" si="2"/>
        <v>39.5</v>
      </c>
      <c r="J40" s="99">
        <v>2</v>
      </c>
      <c r="K40" s="99">
        <v>14</v>
      </c>
      <c r="L40" s="97">
        <v>642855.73</v>
      </c>
      <c r="M40" s="97">
        <v>98779</v>
      </c>
      <c r="N40" s="107">
        <v>44792</v>
      </c>
      <c r="O40" s="101" t="s">
        <v>142</v>
      </c>
      <c r="P40" s="102"/>
      <c r="Q40" s="93"/>
      <c r="R40" s="94"/>
      <c r="S40" s="93"/>
      <c r="T40" s="93"/>
      <c r="U40" s="104"/>
      <c r="V40" s="105"/>
      <c r="W40" s="105"/>
      <c r="X40" s="104"/>
      <c r="Y40" s="103"/>
    </row>
    <row r="41" spans="1:28" s="106" customFormat="1" ht="25.35" customHeight="1">
      <c r="A41" s="95">
        <v>25</v>
      </c>
      <c r="B41" s="95" t="s">
        <v>58</v>
      </c>
      <c r="C41" s="96" t="s">
        <v>831</v>
      </c>
      <c r="D41" s="97">
        <v>342.5</v>
      </c>
      <c r="E41" s="99" t="s">
        <v>36</v>
      </c>
      <c r="F41" s="99" t="s">
        <v>36</v>
      </c>
      <c r="G41" s="97">
        <v>57</v>
      </c>
      <c r="H41" s="99">
        <v>2</v>
      </c>
      <c r="I41" s="99">
        <f t="shared" si="2"/>
        <v>28.5</v>
      </c>
      <c r="J41" s="99">
        <v>2</v>
      </c>
      <c r="K41" s="99">
        <v>0</v>
      </c>
      <c r="L41" s="97">
        <v>342.5</v>
      </c>
      <c r="M41" s="97">
        <v>57</v>
      </c>
      <c r="N41" s="101" t="s">
        <v>60</v>
      </c>
      <c r="O41" s="101" t="s">
        <v>56</v>
      </c>
      <c r="P41" s="102"/>
      <c r="Q41" s="93"/>
      <c r="R41" s="94"/>
      <c r="S41" s="93"/>
      <c r="T41" s="93"/>
      <c r="U41" s="104"/>
      <c r="V41" s="105"/>
      <c r="W41" s="105"/>
      <c r="X41" s="104"/>
      <c r="Y41" s="103"/>
    </row>
    <row r="42" spans="1:28" s="106" customFormat="1" ht="25.35" customHeight="1">
      <c r="A42" s="95">
        <v>26</v>
      </c>
      <c r="B42" s="95" t="s">
        <v>58</v>
      </c>
      <c r="C42" s="96" t="s">
        <v>837</v>
      </c>
      <c r="D42" s="97">
        <v>279.8</v>
      </c>
      <c r="E42" s="99" t="s">
        <v>36</v>
      </c>
      <c r="F42" s="99" t="s">
        <v>36</v>
      </c>
      <c r="G42" s="97">
        <v>45</v>
      </c>
      <c r="H42" s="99">
        <v>2</v>
      </c>
      <c r="I42" s="99">
        <f t="shared" si="2"/>
        <v>22.5</v>
      </c>
      <c r="J42" s="99">
        <v>2</v>
      </c>
      <c r="K42" s="99">
        <v>0</v>
      </c>
      <c r="L42" s="97">
        <v>279.8</v>
      </c>
      <c r="M42" s="97">
        <v>45</v>
      </c>
      <c r="N42" s="101" t="s">
        <v>60</v>
      </c>
      <c r="O42" s="101" t="s">
        <v>84</v>
      </c>
      <c r="P42" s="111"/>
      <c r="Q42" s="103"/>
      <c r="R42" s="102"/>
      <c r="S42" s="102"/>
      <c r="T42" s="103"/>
      <c r="U42" s="103"/>
      <c r="V42" s="103"/>
      <c r="W42" s="104"/>
      <c r="X42" s="104"/>
      <c r="Y42" s="105"/>
      <c r="Z42" s="105"/>
      <c r="AA42" s="103"/>
    </row>
    <row r="43" spans="1:28" s="106" customFormat="1" ht="25.35" customHeight="1">
      <c r="A43" s="95">
        <v>27</v>
      </c>
      <c r="B43" s="95">
        <v>12</v>
      </c>
      <c r="C43" s="96" t="s">
        <v>735</v>
      </c>
      <c r="D43" s="97">
        <v>248.7</v>
      </c>
      <c r="E43" s="97">
        <v>4942.4799999999996</v>
      </c>
      <c r="F43" s="98">
        <f>(D43-E43)/E43</f>
        <v>-0.94968113173953161</v>
      </c>
      <c r="G43" s="97">
        <v>42</v>
      </c>
      <c r="H43" s="99">
        <v>6</v>
      </c>
      <c r="I43" s="99">
        <f t="shared" si="2"/>
        <v>7</v>
      </c>
      <c r="J43" s="99">
        <v>2</v>
      </c>
      <c r="K43" s="99">
        <v>10</v>
      </c>
      <c r="L43" s="97">
        <v>518608.44</v>
      </c>
      <c r="M43" s="97">
        <v>75224</v>
      </c>
      <c r="N43" s="107">
        <v>44820</v>
      </c>
      <c r="O43" s="101" t="s">
        <v>41</v>
      </c>
      <c r="P43" s="102"/>
      <c r="Q43" s="102"/>
      <c r="R43" s="102"/>
      <c r="S43" s="102"/>
      <c r="T43" s="103"/>
      <c r="U43" s="104"/>
      <c r="V43" s="105"/>
      <c r="W43" s="105"/>
      <c r="X43" s="104"/>
      <c r="Y43" s="103"/>
    </row>
    <row r="44" spans="1:28" s="106" customFormat="1" ht="25.35" customHeight="1">
      <c r="A44" s="95">
        <v>28</v>
      </c>
      <c r="B44" s="95">
        <v>22</v>
      </c>
      <c r="C44" s="96" t="s">
        <v>790</v>
      </c>
      <c r="D44" s="97">
        <v>156</v>
      </c>
      <c r="E44" s="97">
        <v>263</v>
      </c>
      <c r="F44" s="98">
        <f>(D44-E44)/E44</f>
        <v>-0.40684410646387831</v>
      </c>
      <c r="G44" s="97">
        <v>34</v>
      </c>
      <c r="H44" s="99" t="s">
        <v>36</v>
      </c>
      <c r="I44" s="99" t="s">
        <v>36</v>
      </c>
      <c r="J44" s="99">
        <v>1</v>
      </c>
      <c r="K44" s="99">
        <v>4</v>
      </c>
      <c r="L44" s="97">
        <v>7681</v>
      </c>
      <c r="M44" s="97">
        <v>1281</v>
      </c>
      <c r="N44" s="107">
        <v>44862</v>
      </c>
      <c r="O44" s="101" t="s">
        <v>47</v>
      </c>
      <c r="P44" s="102"/>
      <c r="Q44" s="102"/>
      <c r="R44" s="102"/>
      <c r="S44" s="102"/>
      <c r="T44" s="102"/>
      <c r="U44" s="104"/>
      <c r="V44" s="105"/>
      <c r="W44" s="105"/>
      <c r="X44" s="104"/>
      <c r="Y44" s="103"/>
    </row>
    <row r="45" spans="1:28" s="106" customFormat="1" ht="25.35" customHeight="1">
      <c r="A45" s="95">
        <v>29</v>
      </c>
      <c r="B45" s="95">
        <v>19</v>
      </c>
      <c r="C45" s="96" t="s">
        <v>652</v>
      </c>
      <c r="D45" s="97">
        <v>94.41</v>
      </c>
      <c r="E45" s="97">
        <v>965.68</v>
      </c>
      <c r="F45" s="98">
        <f>(D45-E45)/E45</f>
        <v>-0.90223469472288964</v>
      </c>
      <c r="G45" s="97">
        <v>18</v>
      </c>
      <c r="H45" s="99">
        <v>1</v>
      </c>
      <c r="I45" s="99">
        <f>G45/H45</f>
        <v>18</v>
      </c>
      <c r="J45" s="99">
        <v>1</v>
      </c>
      <c r="K45" s="99">
        <v>21</v>
      </c>
      <c r="L45" s="97">
        <v>1340481.42</v>
      </c>
      <c r="M45" s="97">
        <v>248873</v>
      </c>
      <c r="N45" s="107">
        <v>44743</v>
      </c>
      <c r="O45" s="101" t="s">
        <v>37</v>
      </c>
      <c r="P45" s="110"/>
      <c r="Q45" s="111"/>
      <c r="R45" s="103"/>
      <c r="S45" s="102"/>
      <c r="T45" s="102"/>
      <c r="U45" s="103"/>
      <c r="V45" s="103"/>
      <c r="W45" s="104"/>
      <c r="X45" s="103"/>
      <c r="Y45" s="104"/>
      <c r="Z45" s="105"/>
      <c r="AA45" s="105"/>
      <c r="AB45" s="103"/>
    </row>
    <row r="46" spans="1:28" s="106" customFormat="1" ht="25.35" customHeight="1">
      <c r="A46" s="95">
        <v>30</v>
      </c>
      <c r="B46" s="95">
        <v>26</v>
      </c>
      <c r="C46" s="96" t="s">
        <v>810</v>
      </c>
      <c r="D46" s="97">
        <v>91</v>
      </c>
      <c r="E46" s="97">
        <v>110</v>
      </c>
      <c r="F46" s="98">
        <f>(D46-E46)/E46</f>
        <v>-0.17272727272727273</v>
      </c>
      <c r="G46" s="97">
        <v>15</v>
      </c>
      <c r="H46" s="99">
        <v>1</v>
      </c>
      <c r="I46" s="99">
        <f>G46/H46</f>
        <v>15</v>
      </c>
      <c r="J46" s="99">
        <v>1</v>
      </c>
      <c r="K46" s="99" t="s">
        <v>36</v>
      </c>
      <c r="L46" s="97">
        <v>41469.39</v>
      </c>
      <c r="M46" s="97">
        <v>6755</v>
      </c>
      <c r="N46" s="107">
        <v>44813</v>
      </c>
      <c r="O46" s="101" t="s">
        <v>50</v>
      </c>
      <c r="P46" s="110"/>
      <c r="Q46" s="111"/>
      <c r="R46" s="103"/>
      <c r="S46" s="102"/>
      <c r="T46" s="102"/>
      <c r="U46" s="103"/>
      <c r="V46" s="103"/>
      <c r="W46" s="104"/>
      <c r="X46" s="103"/>
      <c r="Y46" s="104"/>
      <c r="Z46" s="105"/>
      <c r="AA46" s="105"/>
      <c r="AB46" s="103"/>
    </row>
    <row r="47" spans="1:28" s="106" customFormat="1" ht="25.35" customHeight="1">
      <c r="A47" s="95"/>
      <c r="B47" s="76"/>
      <c r="C47" s="52" t="s">
        <v>90</v>
      </c>
      <c r="D47" s="124">
        <f>SUM(D35:D46)</f>
        <v>350629.69000000006</v>
      </c>
      <c r="E47" s="124">
        <v>443383.12</v>
      </c>
      <c r="F47" s="125">
        <f>(D47-E47)/E47</f>
        <v>-0.20919477042788623</v>
      </c>
      <c r="G47" s="126">
        <f>SUM(G35:G46)</f>
        <v>55538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8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95">
        <v>29</v>
      </c>
      <c r="C49" s="96" t="s">
        <v>737</v>
      </c>
      <c r="D49" s="97">
        <v>52</v>
      </c>
      <c r="E49" s="97">
        <v>52</v>
      </c>
      <c r="F49" s="98">
        <f>(D49-E49)/E49</f>
        <v>0</v>
      </c>
      <c r="G49" s="97">
        <v>9</v>
      </c>
      <c r="H49" s="99">
        <v>1</v>
      </c>
      <c r="I49" s="99">
        <f>G49/H49</f>
        <v>9</v>
      </c>
      <c r="J49" s="99">
        <v>1</v>
      </c>
      <c r="K49" s="99">
        <v>9</v>
      </c>
      <c r="L49" s="97">
        <v>167512.20000000001</v>
      </c>
      <c r="M49" s="97">
        <v>26702</v>
      </c>
      <c r="N49" s="107">
        <v>44827</v>
      </c>
      <c r="O49" s="101" t="s">
        <v>56</v>
      </c>
      <c r="P49" s="103"/>
      <c r="Q49" s="102"/>
      <c r="R49" s="102"/>
      <c r="S49" s="103"/>
      <c r="T49" s="103"/>
      <c r="U49" s="103"/>
      <c r="V49" s="104"/>
      <c r="W49" s="104"/>
      <c r="X49" s="104"/>
      <c r="Y49" s="103"/>
    </row>
    <row r="50" spans="1:25" ht="25.35" customHeight="1">
      <c r="A50" s="41"/>
      <c r="B50" s="41"/>
      <c r="C50" s="52" t="s">
        <v>113</v>
      </c>
      <c r="D50" s="62">
        <f>SUM(D47:D49)</f>
        <v>350681.69000000006</v>
      </c>
      <c r="E50" s="62">
        <v>443476.72</v>
      </c>
      <c r="F50" s="20">
        <f>(D50-E50)/E50</f>
        <v>-0.2092444221198351</v>
      </c>
      <c r="G50" s="62">
        <f>SUM(G47:G49)</f>
        <v>55547</v>
      </c>
      <c r="H50" s="62"/>
      <c r="I50" s="43"/>
      <c r="J50" s="119"/>
      <c r="K50" s="119"/>
      <c r="L50" s="45"/>
      <c r="M50" s="49"/>
      <c r="N50" s="46"/>
      <c r="O50" s="53"/>
      <c r="P50" s="61"/>
      <c r="U50" s="60"/>
    </row>
    <row r="51" spans="1:25" ht="23.1" customHeight="1"/>
    <row r="52" spans="1:25" ht="17.100000000000001" customHeight="1"/>
    <row r="68" spans="16:21" ht="12" customHeight="1"/>
    <row r="71" spans="16:21">
      <c r="S71" s="61"/>
    </row>
    <row r="72" spans="16:21">
      <c r="P72" s="61"/>
    </row>
    <row r="73" spans="16:21">
      <c r="U73" s="61"/>
    </row>
  </sheetData>
  <sortState xmlns:xlrd2="http://schemas.microsoft.com/office/spreadsheetml/2017/richdata2" ref="B13:O49">
    <sortCondition descending="1" ref="D13:D49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F0BD9-5A34-460E-91CA-FDBD62039C4A}">
  <sheetPr>
    <tabColor theme="0"/>
  </sheetPr>
  <dimension ref="A1:Y71"/>
  <sheetViews>
    <sheetView topLeftCell="A29" zoomScale="60" zoomScaleNormal="60" workbookViewId="0">
      <selection activeCell="D50" sqref="D50"/>
    </sheetView>
  </sheetViews>
  <sheetFormatPr defaultColWidth="8.88671875" defaultRowHeight="14.4"/>
  <cols>
    <col min="1" max="1" width="4.109375" style="1" customWidth="1"/>
    <col min="2" max="2" width="5.88671875" style="58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200" customWidth="1"/>
    <col min="15" max="15" width="15.6640625" style="1" customWidth="1"/>
    <col min="16" max="16" width="18.109375" style="1" customWidth="1"/>
    <col min="17" max="17" width="11.664062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58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156"/>
      <c r="C1" s="30"/>
      <c r="D1" s="30"/>
      <c r="E1" s="30"/>
      <c r="F1" s="30" t="s">
        <v>1023</v>
      </c>
      <c r="G1" s="30"/>
      <c r="H1" s="30"/>
      <c r="I1" s="30"/>
    </row>
    <row r="2" spans="1:24" ht="19.5" customHeight="1">
      <c r="A2" s="30"/>
      <c r="B2" s="156"/>
      <c r="C2" s="30"/>
      <c r="D2" s="30"/>
      <c r="E2" s="30"/>
      <c r="F2" s="30" t="s">
        <v>1024</v>
      </c>
      <c r="G2" s="30"/>
      <c r="H2" s="30"/>
      <c r="I2" s="30"/>
      <c r="J2" s="30"/>
      <c r="K2" s="30"/>
    </row>
    <row r="4" spans="1:24" ht="15.6" customHeight="1" thickBot="1"/>
    <row r="5" spans="1:24" ht="15" customHeight="1">
      <c r="A5" s="194"/>
      <c r="B5" s="197"/>
      <c r="C5" s="189" t="s">
        <v>926</v>
      </c>
      <c r="D5" s="31"/>
      <c r="E5" s="112"/>
      <c r="F5" s="189" t="s">
        <v>926</v>
      </c>
      <c r="G5" s="31"/>
      <c r="H5" s="189" t="s">
        <v>926</v>
      </c>
      <c r="I5" s="83" t="s">
        <v>926</v>
      </c>
      <c r="J5" s="191" t="s">
        <v>926</v>
      </c>
      <c r="K5" s="191" t="s">
        <v>926</v>
      </c>
      <c r="L5" s="83" t="s">
        <v>926</v>
      </c>
      <c r="M5" s="189" t="s">
        <v>926</v>
      </c>
      <c r="N5" s="201" t="s">
        <v>926</v>
      </c>
      <c r="O5" s="189" t="s">
        <v>926</v>
      </c>
      <c r="Q5" s="4"/>
    </row>
    <row r="6" spans="1:24">
      <c r="A6" s="195"/>
      <c r="B6" s="198"/>
      <c r="C6" s="84" t="s">
        <v>2</v>
      </c>
      <c r="D6" s="32" t="s">
        <v>1027</v>
      </c>
      <c r="E6" s="32" t="s">
        <v>1012</v>
      </c>
      <c r="F6" s="84" t="s">
        <v>3</v>
      </c>
      <c r="G6" s="84" t="s">
        <v>1027</v>
      </c>
      <c r="H6" s="84" t="s">
        <v>4</v>
      </c>
      <c r="I6" s="84" t="s">
        <v>5</v>
      </c>
      <c r="J6" s="187" t="s">
        <v>6</v>
      </c>
      <c r="K6" s="187" t="s">
        <v>1043</v>
      </c>
      <c r="L6" s="84" t="s">
        <v>1032</v>
      </c>
      <c r="M6" s="84" t="s">
        <v>1033</v>
      </c>
      <c r="N6" s="202" t="s">
        <v>1038</v>
      </c>
      <c r="O6" s="84" t="s">
        <v>11</v>
      </c>
    </row>
    <row r="7" spans="1:24">
      <c r="A7" s="195"/>
      <c r="B7" s="198"/>
      <c r="C7" s="188"/>
      <c r="D7" s="32" t="s">
        <v>1040</v>
      </c>
      <c r="E7" s="113" t="s">
        <v>1040</v>
      </c>
      <c r="F7" s="188"/>
      <c r="G7" s="32" t="s">
        <v>16</v>
      </c>
      <c r="H7" s="188"/>
      <c r="I7" s="188"/>
      <c r="J7" s="192"/>
      <c r="K7" s="187" t="s">
        <v>1044</v>
      </c>
      <c r="L7" s="84" t="s">
        <v>1040</v>
      </c>
      <c r="M7" s="84" t="s">
        <v>16</v>
      </c>
      <c r="N7" s="202" t="s">
        <v>1039</v>
      </c>
      <c r="O7" s="188"/>
    </row>
    <row r="8" spans="1:24" ht="15" thickBot="1">
      <c r="A8" s="195"/>
      <c r="B8" s="198"/>
      <c r="C8" s="188"/>
      <c r="D8" s="32" t="s">
        <v>926</v>
      </c>
      <c r="E8" s="113" t="s">
        <v>926</v>
      </c>
      <c r="F8" s="188"/>
      <c r="G8" s="32" t="s">
        <v>926</v>
      </c>
      <c r="H8" s="188"/>
      <c r="I8" s="188"/>
      <c r="J8" s="192"/>
      <c r="K8" s="192"/>
      <c r="L8" s="84" t="s">
        <v>926</v>
      </c>
      <c r="M8" s="84"/>
      <c r="N8" s="202"/>
      <c r="O8" s="188"/>
    </row>
    <row r="9" spans="1:24" ht="15" customHeight="1">
      <c r="A9" s="194"/>
      <c r="B9" s="197"/>
      <c r="C9" s="189" t="s">
        <v>926</v>
      </c>
      <c r="D9" s="31"/>
      <c r="E9" s="112"/>
      <c r="F9" s="189" t="s">
        <v>926</v>
      </c>
      <c r="G9" s="31"/>
      <c r="H9" s="189" t="s">
        <v>926</v>
      </c>
      <c r="I9" s="83" t="s">
        <v>926</v>
      </c>
      <c r="J9" s="191" t="s">
        <v>926</v>
      </c>
      <c r="K9" s="191" t="s">
        <v>926</v>
      </c>
      <c r="L9" s="83" t="s">
        <v>926</v>
      </c>
      <c r="M9" s="189" t="s">
        <v>926</v>
      </c>
      <c r="N9" s="201" t="s">
        <v>926</v>
      </c>
      <c r="O9" s="189" t="s">
        <v>926</v>
      </c>
      <c r="Q9" s="4"/>
    </row>
    <row r="10" spans="1:24">
      <c r="A10" s="195"/>
      <c r="B10" s="198"/>
      <c r="C10" s="84" t="s">
        <v>17</v>
      </c>
      <c r="D10" s="32" t="s">
        <v>1028</v>
      </c>
      <c r="E10" s="32" t="s">
        <v>1013</v>
      </c>
      <c r="F10" s="84" t="s">
        <v>18</v>
      </c>
      <c r="G10" s="84" t="s">
        <v>1028</v>
      </c>
      <c r="H10" s="84" t="s">
        <v>1030</v>
      </c>
      <c r="I10" s="84" t="s">
        <v>1036</v>
      </c>
      <c r="J10" s="187" t="s">
        <v>1031</v>
      </c>
      <c r="K10" s="187" t="s">
        <v>22</v>
      </c>
      <c r="L10" s="84" t="s">
        <v>1034</v>
      </c>
      <c r="M10" s="84" t="s">
        <v>1035</v>
      </c>
      <c r="N10" s="202" t="s">
        <v>25</v>
      </c>
      <c r="O10" s="84" t="s">
        <v>1037</v>
      </c>
    </row>
    <row r="11" spans="1:24">
      <c r="A11" s="195"/>
      <c r="B11" s="198"/>
      <c r="C11" s="188"/>
      <c r="D11" s="32" t="s">
        <v>1041</v>
      </c>
      <c r="E11" s="113" t="s">
        <v>1041</v>
      </c>
      <c r="F11" s="188"/>
      <c r="G11" s="32" t="s">
        <v>1029</v>
      </c>
      <c r="H11" s="188"/>
      <c r="I11" s="84" t="s">
        <v>1042</v>
      </c>
      <c r="J11" s="192"/>
      <c r="K11" s="187" t="s">
        <v>30</v>
      </c>
      <c r="L11" s="84" t="s">
        <v>1041</v>
      </c>
      <c r="M11" s="84" t="s">
        <v>1029</v>
      </c>
      <c r="N11" s="202" t="s">
        <v>33</v>
      </c>
      <c r="O11" s="188"/>
    </row>
    <row r="12" spans="1:24" ht="15" thickBot="1">
      <c r="A12" s="196"/>
      <c r="B12" s="199"/>
      <c r="C12" s="190"/>
      <c r="D12" s="33" t="s">
        <v>926</v>
      </c>
      <c r="E12" s="114" t="s">
        <v>926</v>
      </c>
      <c r="F12" s="190"/>
      <c r="G12" s="33" t="s">
        <v>926</v>
      </c>
      <c r="H12" s="190"/>
      <c r="I12" s="190" t="s">
        <v>926</v>
      </c>
      <c r="J12" s="193"/>
      <c r="K12" s="193"/>
      <c r="L12" s="85" t="s">
        <v>926</v>
      </c>
      <c r="M12" s="85" t="s">
        <v>926</v>
      </c>
      <c r="N12" s="203"/>
      <c r="O12" s="190"/>
    </row>
    <row r="13" spans="1:24" s="106" customFormat="1" ht="25.35" customHeight="1">
      <c r="A13" s="123">
        <v>1</v>
      </c>
      <c r="B13" s="123">
        <v>1</v>
      </c>
      <c r="C13" s="96" t="s">
        <v>979</v>
      </c>
      <c r="D13" s="97">
        <v>37311.620000000003</v>
      </c>
      <c r="E13" s="97">
        <v>65756.06</v>
      </c>
      <c r="F13" s="98">
        <f>(D13-E13)/E13</f>
        <v>-0.43257518774695436</v>
      </c>
      <c r="G13" s="97">
        <v>5749</v>
      </c>
      <c r="H13" s="97">
        <v>218</v>
      </c>
      <c r="I13" s="99">
        <f>G13/H13</f>
        <v>26.371559633027523</v>
      </c>
      <c r="J13" s="97">
        <v>15</v>
      </c>
      <c r="K13" s="99">
        <v>3</v>
      </c>
      <c r="L13" s="97">
        <v>183701.79</v>
      </c>
      <c r="M13" s="97">
        <v>28551</v>
      </c>
      <c r="N13" s="107">
        <v>44988</v>
      </c>
      <c r="O13" s="101" t="s">
        <v>980</v>
      </c>
      <c r="P13" s="149" t="s">
        <v>926</v>
      </c>
      <c r="Q13" s="109"/>
      <c r="R13" s="103"/>
      <c r="S13" s="105"/>
      <c r="T13" s="105"/>
      <c r="U13" s="103"/>
      <c r="V13" s="143"/>
      <c r="W13" s="143"/>
      <c r="X13" s="171"/>
    </row>
    <row r="14" spans="1:24" s="106" customFormat="1" ht="25.35" customHeight="1">
      <c r="A14" s="95">
        <v>2</v>
      </c>
      <c r="B14" s="95" t="s">
        <v>34</v>
      </c>
      <c r="C14" s="96" t="s">
        <v>1017</v>
      </c>
      <c r="D14" s="97">
        <v>27301.61</v>
      </c>
      <c r="E14" s="99" t="s">
        <v>36</v>
      </c>
      <c r="F14" s="99" t="s">
        <v>36</v>
      </c>
      <c r="G14" s="97">
        <v>3862</v>
      </c>
      <c r="H14" s="99">
        <v>233</v>
      </c>
      <c r="I14" s="99">
        <f t="shared" ref="I14:I22" si="0">G14/H14</f>
        <v>16.57510729613734</v>
      </c>
      <c r="J14" s="99">
        <v>15</v>
      </c>
      <c r="K14" s="99">
        <v>1</v>
      </c>
      <c r="L14" s="97">
        <v>29742.61</v>
      </c>
      <c r="M14" s="97">
        <v>4369</v>
      </c>
      <c r="N14" s="107">
        <v>45002</v>
      </c>
      <c r="O14" s="101" t="s">
        <v>56</v>
      </c>
      <c r="P14" s="149"/>
      <c r="Q14" s="109"/>
      <c r="R14" s="103"/>
      <c r="S14" s="105"/>
      <c r="T14" s="105"/>
      <c r="U14" s="103"/>
      <c r="V14" s="143"/>
      <c r="W14" s="143"/>
      <c r="X14" s="171"/>
    </row>
    <row r="15" spans="1:24" s="106" customFormat="1" ht="25.35" customHeight="1">
      <c r="A15" s="95">
        <v>3</v>
      </c>
      <c r="B15" s="95">
        <v>2</v>
      </c>
      <c r="C15" s="96" t="s">
        <v>1004</v>
      </c>
      <c r="D15" s="97">
        <v>26227.87</v>
      </c>
      <c r="E15" s="97">
        <v>58109.36</v>
      </c>
      <c r="F15" s="98">
        <f>(D15-E15)/E15</f>
        <v>-0.54864637986031861</v>
      </c>
      <c r="G15" s="97">
        <v>3690</v>
      </c>
      <c r="H15" s="97">
        <v>129</v>
      </c>
      <c r="I15" s="99">
        <f t="shared" si="0"/>
        <v>28.604651162790699</v>
      </c>
      <c r="J15" s="97">
        <v>14</v>
      </c>
      <c r="K15" s="99">
        <v>2</v>
      </c>
      <c r="L15" s="97">
        <v>86851.32</v>
      </c>
      <c r="M15" s="97">
        <v>11903</v>
      </c>
      <c r="N15" s="107">
        <v>44995</v>
      </c>
      <c r="O15" s="101" t="s">
        <v>853</v>
      </c>
      <c r="P15" s="149"/>
      <c r="Q15" s="109"/>
      <c r="R15" s="103"/>
      <c r="S15" s="105"/>
      <c r="T15" s="105"/>
      <c r="U15" s="103"/>
      <c r="V15" s="143"/>
      <c r="W15" s="143"/>
      <c r="X15" s="171"/>
    </row>
    <row r="16" spans="1:24" s="106" customFormat="1" ht="25.35" customHeight="1">
      <c r="A16" s="95">
        <v>4</v>
      </c>
      <c r="B16" s="95" t="s">
        <v>34</v>
      </c>
      <c r="C16" s="96" t="s">
        <v>1025</v>
      </c>
      <c r="D16" s="97">
        <v>25264.26</v>
      </c>
      <c r="E16" s="97" t="s">
        <v>36</v>
      </c>
      <c r="F16" s="99" t="s">
        <v>36</v>
      </c>
      <c r="G16" s="97">
        <v>4371</v>
      </c>
      <c r="H16" s="99">
        <v>226</v>
      </c>
      <c r="I16" s="99">
        <f t="shared" si="0"/>
        <v>19.340707964601769</v>
      </c>
      <c r="J16" s="99">
        <v>16</v>
      </c>
      <c r="K16" s="99">
        <v>1</v>
      </c>
      <c r="L16" s="97">
        <v>25264.26</v>
      </c>
      <c r="M16" s="97">
        <v>4371</v>
      </c>
      <c r="N16" s="107">
        <v>45002</v>
      </c>
      <c r="O16" s="101" t="s">
        <v>41</v>
      </c>
      <c r="P16" s="149"/>
      <c r="Q16" s="109"/>
      <c r="R16" s="103"/>
      <c r="S16" s="105"/>
      <c r="T16" s="105"/>
      <c r="U16" s="103"/>
      <c r="V16" s="143"/>
      <c r="W16" s="143"/>
      <c r="X16" s="171"/>
    </row>
    <row r="17" spans="1:24" s="106" customFormat="1" ht="25.35" customHeight="1">
      <c r="A17" s="95">
        <v>5</v>
      </c>
      <c r="B17" s="95">
        <v>4</v>
      </c>
      <c r="C17" s="96" t="s">
        <v>986</v>
      </c>
      <c r="D17" s="97">
        <v>16309.8</v>
      </c>
      <c r="E17" s="97">
        <v>29442.23</v>
      </c>
      <c r="F17" s="98">
        <f>(D17-E17)/E17</f>
        <v>-0.44604060222340497</v>
      </c>
      <c r="G17" s="97">
        <v>2454</v>
      </c>
      <c r="H17" s="97">
        <v>62</v>
      </c>
      <c r="I17" s="99">
        <f t="shared" si="0"/>
        <v>39.58064516129032</v>
      </c>
      <c r="J17" s="97">
        <v>9</v>
      </c>
      <c r="K17" s="99">
        <v>4</v>
      </c>
      <c r="L17" s="97">
        <v>92739.22</v>
      </c>
      <c r="M17" s="97">
        <v>14439</v>
      </c>
      <c r="N17" s="107">
        <v>44981</v>
      </c>
      <c r="O17" s="101" t="s">
        <v>814</v>
      </c>
      <c r="P17" s="149"/>
      <c r="Q17" s="109"/>
      <c r="R17" s="103"/>
      <c r="S17" s="105"/>
      <c r="T17" s="105"/>
      <c r="U17" s="103"/>
      <c r="V17" s="143"/>
      <c r="W17" s="143"/>
      <c r="X17" s="171"/>
    </row>
    <row r="18" spans="1:24" s="106" customFormat="1" ht="25.35" customHeight="1">
      <c r="A18" s="95">
        <v>6</v>
      </c>
      <c r="B18" s="95" t="s">
        <v>58</v>
      </c>
      <c r="C18" s="96" t="s">
        <v>1026</v>
      </c>
      <c r="D18" s="97">
        <v>15314.16</v>
      </c>
      <c r="E18" s="97" t="s">
        <v>36</v>
      </c>
      <c r="F18" s="99" t="s">
        <v>36</v>
      </c>
      <c r="G18" s="97">
        <v>1910</v>
      </c>
      <c r="H18" s="99">
        <v>13</v>
      </c>
      <c r="I18" s="99">
        <f t="shared" si="0"/>
        <v>146.92307692307693</v>
      </c>
      <c r="J18" s="99">
        <v>9</v>
      </c>
      <c r="K18" s="99">
        <v>0</v>
      </c>
      <c r="L18" s="97">
        <v>15314.16</v>
      </c>
      <c r="M18" s="97">
        <v>1910</v>
      </c>
      <c r="N18" s="139" t="s">
        <v>60</v>
      </c>
      <c r="O18" s="101" t="s">
        <v>41</v>
      </c>
      <c r="P18" s="149"/>
      <c r="Q18" s="109"/>
      <c r="R18" s="103"/>
      <c r="S18" s="105"/>
      <c r="T18" s="105"/>
      <c r="U18" s="103"/>
      <c r="V18" s="143"/>
      <c r="W18" s="143"/>
      <c r="X18" s="171"/>
    </row>
    <row r="19" spans="1:24" s="106" customFormat="1" ht="25.35" customHeight="1">
      <c r="A19" s="95">
        <v>7</v>
      </c>
      <c r="B19" s="95">
        <v>3</v>
      </c>
      <c r="C19" s="96" t="s">
        <v>962</v>
      </c>
      <c r="D19" s="97">
        <v>12816.34</v>
      </c>
      <c r="E19" s="97">
        <v>35221.769999999997</v>
      </c>
      <c r="F19" s="98">
        <f>(D19-E19)/E19</f>
        <v>-0.63612447642466574</v>
      </c>
      <c r="G19" s="97">
        <v>2185</v>
      </c>
      <c r="H19" s="99">
        <v>80</v>
      </c>
      <c r="I19" s="99">
        <f t="shared" si="0"/>
        <v>27.3125</v>
      </c>
      <c r="J19" s="99">
        <v>14</v>
      </c>
      <c r="K19" s="99">
        <v>5</v>
      </c>
      <c r="L19" s="97">
        <v>246076.54</v>
      </c>
      <c r="M19" s="97">
        <v>40105</v>
      </c>
      <c r="N19" s="107">
        <v>44974</v>
      </c>
      <c r="O19" s="101" t="s">
        <v>983</v>
      </c>
      <c r="P19" s="149"/>
      <c r="Q19" s="109"/>
      <c r="R19" s="103"/>
      <c r="S19" s="105"/>
      <c r="T19" s="105"/>
      <c r="U19" s="103"/>
      <c r="V19" s="143"/>
      <c r="W19" s="143"/>
      <c r="X19" s="171"/>
    </row>
    <row r="20" spans="1:24" s="106" customFormat="1" ht="25.35" customHeight="1">
      <c r="A20" s="95">
        <v>8</v>
      </c>
      <c r="B20" s="95">
        <v>5</v>
      </c>
      <c r="C20" s="96" t="s">
        <v>944</v>
      </c>
      <c r="D20" s="97">
        <v>12715.13</v>
      </c>
      <c r="E20" s="97">
        <v>24128.7</v>
      </c>
      <c r="F20" s="98">
        <f>(D20-E20)/E20</f>
        <v>-0.47302879972812467</v>
      </c>
      <c r="G20" s="97">
        <v>2418</v>
      </c>
      <c r="H20" s="99">
        <v>119</v>
      </c>
      <c r="I20" s="99">
        <f t="shared" si="0"/>
        <v>20.319327731092436</v>
      </c>
      <c r="J20" s="99">
        <v>10</v>
      </c>
      <c r="K20" s="99">
        <v>7</v>
      </c>
      <c r="L20" s="97">
        <v>287944.75</v>
      </c>
      <c r="M20" s="97">
        <v>56996</v>
      </c>
      <c r="N20" s="107">
        <v>44960</v>
      </c>
      <c r="O20" s="101" t="s">
        <v>56</v>
      </c>
      <c r="P20" s="149"/>
      <c r="Q20" s="109"/>
      <c r="R20" s="103"/>
      <c r="S20" s="105"/>
      <c r="T20" s="105"/>
      <c r="U20" s="103"/>
      <c r="V20" s="143"/>
      <c r="W20" s="143"/>
      <c r="X20" s="171"/>
    </row>
    <row r="21" spans="1:24" s="106" customFormat="1" ht="25.35" customHeight="1">
      <c r="A21" s="95">
        <v>9</v>
      </c>
      <c r="B21" s="95">
        <v>6</v>
      </c>
      <c r="C21" s="96" t="s">
        <v>1000</v>
      </c>
      <c r="D21" s="97">
        <v>11241.41</v>
      </c>
      <c r="E21" s="97">
        <v>23910</v>
      </c>
      <c r="F21" s="98">
        <f>(D21-E21)/E21</f>
        <v>-0.52984483479715605</v>
      </c>
      <c r="G21" s="97">
        <v>1630</v>
      </c>
      <c r="H21" s="99">
        <v>58</v>
      </c>
      <c r="I21" s="99">
        <f t="shared" si="0"/>
        <v>28.103448275862068</v>
      </c>
      <c r="J21" s="99">
        <v>7</v>
      </c>
      <c r="K21" s="99">
        <v>3</v>
      </c>
      <c r="L21" s="97">
        <v>74800.570000000007</v>
      </c>
      <c r="M21" s="97">
        <v>10691</v>
      </c>
      <c r="N21" s="107">
        <v>44988</v>
      </c>
      <c r="O21" s="101" t="s">
        <v>56</v>
      </c>
      <c r="P21" s="149"/>
      <c r="Q21" s="109"/>
      <c r="R21" s="103"/>
      <c r="S21" s="105"/>
      <c r="T21" s="105"/>
      <c r="U21" s="103"/>
      <c r="V21" s="143"/>
      <c r="W21" s="143"/>
      <c r="X21" s="171"/>
    </row>
    <row r="22" spans="1:24" s="106" customFormat="1" ht="25.35" customHeight="1">
      <c r="A22" s="95">
        <v>10</v>
      </c>
      <c r="B22" s="95">
        <v>8</v>
      </c>
      <c r="C22" s="96" t="s">
        <v>870</v>
      </c>
      <c r="D22" s="97">
        <v>8985.7999999999993</v>
      </c>
      <c r="E22" s="97">
        <v>15604.95</v>
      </c>
      <c r="F22" s="98">
        <f>(D22-E22)/E22</f>
        <v>-0.42416989480901901</v>
      </c>
      <c r="G22" s="97">
        <v>1700</v>
      </c>
      <c r="H22" s="99">
        <v>94</v>
      </c>
      <c r="I22" s="99">
        <f t="shared" si="0"/>
        <v>18.085106382978722</v>
      </c>
      <c r="J22" s="99">
        <v>8</v>
      </c>
      <c r="K22" s="99">
        <v>13</v>
      </c>
      <c r="L22" s="97">
        <v>1017734.03</v>
      </c>
      <c r="M22" s="97">
        <v>189228</v>
      </c>
      <c r="N22" s="107">
        <v>44916</v>
      </c>
      <c r="O22" s="101" t="s">
        <v>853</v>
      </c>
      <c r="P22" s="149"/>
      <c r="Q22" s="109"/>
      <c r="R22" s="103"/>
      <c r="S22" s="105"/>
      <c r="T22" s="105"/>
      <c r="U22" s="103"/>
      <c r="V22" s="143"/>
      <c r="W22" s="143"/>
      <c r="X22" s="171"/>
    </row>
    <row r="23" spans="1:24" ht="25.35" customHeight="1">
      <c r="A23" s="95"/>
      <c r="B23" s="160"/>
      <c r="C23" s="52" t="s">
        <v>52</v>
      </c>
      <c r="D23" s="124">
        <f>SUM(D13:D22)</f>
        <v>193488</v>
      </c>
      <c r="E23" s="124">
        <v>295962.21999999997</v>
      </c>
      <c r="F23" s="125">
        <f>(D23-E23)/E23</f>
        <v>-0.34624088169091305</v>
      </c>
      <c r="G23" s="124">
        <f>SUM(G13:G22)</f>
        <v>29969</v>
      </c>
      <c r="H23" s="66"/>
      <c r="I23" s="66"/>
      <c r="J23" s="99"/>
      <c r="K23" s="99"/>
      <c r="L23" s="67"/>
      <c r="M23" s="97"/>
      <c r="N23" s="142"/>
      <c r="O23" s="64"/>
      <c r="U23" s="147"/>
      <c r="V23" s="143"/>
      <c r="W23" s="143"/>
    </row>
    <row r="24" spans="1:24">
      <c r="A24" s="39"/>
      <c r="B24" s="162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204"/>
      <c r="O24" s="38"/>
      <c r="U24" s="143"/>
      <c r="V24" s="143"/>
      <c r="W24" s="143"/>
    </row>
    <row r="25" spans="1:24" s="106" customFormat="1" ht="25.35" customHeight="1">
      <c r="A25" s="95">
        <v>11</v>
      </c>
      <c r="B25" s="95">
        <v>9</v>
      </c>
      <c r="C25" s="96" t="s">
        <v>982</v>
      </c>
      <c r="D25" s="97">
        <v>8279.02</v>
      </c>
      <c r="E25" s="97">
        <v>14189.1</v>
      </c>
      <c r="F25" s="98">
        <f t="shared" ref="F25:F35" si="1">(D25-E25)/E25</f>
        <v>-0.41652254195121607</v>
      </c>
      <c r="G25" s="97">
        <v>1723</v>
      </c>
      <c r="H25" s="99">
        <v>89</v>
      </c>
      <c r="I25" s="99">
        <f>G25/H25</f>
        <v>19.359550561797754</v>
      </c>
      <c r="J25" s="99">
        <v>12</v>
      </c>
      <c r="K25" s="99">
        <v>4</v>
      </c>
      <c r="L25" s="97">
        <v>62998.62999999999</v>
      </c>
      <c r="M25" s="97">
        <v>12875</v>
      </c>
      <c r="N25" s="107">
        <v>44981</v>
      </c>
      <c r="O25" s="101" t="s">
        <v>893</v>
      </c>
      <c r="P25" s="149"/>
      <c r="Q25" s="109"/>
      <c r="R25" s="103"/>
      <c r="S25" s="105"/>
      <c r="T25" s="105"/>
      <c r="U25" s="103"/>
      <c r="V25" s="143"/>
      <c r="W25" s="143"/>
      <c r="X25" s="171"/>
    </row>
    <row r="26" spans="1:24" s="106" customFormat="1" ht="25.35" customHeight="1">
      <c r="A26" s="95">
        <v>12</v>
      </c>
      <c r="B26" s="95">
        <v>10</v>
      </c>
      <c r="C26" s="96" t="s">
        <v>871</v>
      </c>
      <c r="D26" s="97">
        <v>5435.26</v>
      </c>
      <c r="E26" s="97">
        <v>12783.61</v>
      </c>
      <c r="F26" s="98">
        <f t="shared" si="1"/>
        <v>-0.57482589033927034</v>
      </c>
      <c r="G26" s="97">
        <v>738</v>
      </c>
      <c r="H26" s="99">
        <v>28</v>
      </c>
      <c r="I26" s="99">
        <f t="shared" ref="I26:I29" si="2">G26/H26</f>
        <v>26.357142857142858</v>
      </c>
      <c r="J26" s="99">
        <v>5</v>
      </c>
      <c r="K26" s="99">
        <v>14</v>
      </c>
      <c r="L26" s="97">
        <v>2668194.67</v>
      </c>
      <c r="M26" s="97">
        <v>353108</v>
      </c>
      <c r="N26" s="107">
        <v>44911</v>
      </c>
      <c r="O26" s="101" t="s">
        <v>84</v>
      </c>
      <c r="P26" s="149"/>
      <c r="Q26" s="109"/>
      <c r="R26" s="103"/>
      <c r="S26" s="105"/>
      <c r="T26" s="105"/>
      <c r="U26" s="103"/>
      <c r="V26" s="143"/>
      <c r="W26" s="143"/>
      <c r="X26" s="171"/>
    </row>
    <row r="27" spans="1:24" s="106" customFormat="1" ht="25.35" customHeight="1">
      <c r="A27" s="95">
        <v>13</v>
      </c>
      <c r="B27" s="95">
        <v>21</v>
      </c>
      <c r="C27" s="96" t="s">
        <v>996</v>
      </c>
      <c r="D27" s="97">
        <v>4140.8999999999996</v>
      </c>
      <c r="E27" s="97">
        <v>1917.9</v>
      </c>
      <c r="F27" s="98">
        <f t="shared" si="1"/>
        <v>1.1590802440168932</v>
      </c>
      <c r="G27" s="97">
        <v>654</v>
      </c>
      <c r="H27" s="99">
        <v>26</v>
      </c>
      <c r="I27" s="99">
        <f t="shared" si="2"/>
        <v>25.153846153846153</v>
      </c>
      <c r="J27" s="99">
        <v>6</v>
      </c>
      <c r="K27" s="97" t="s">
        <v>36</v>
      </c>
      <c r="L27" s="97">
        <v>34599.480000000003</v>
      </c>
      <c r="M27" s="97">
        <v>5925</v>
      </c>
      <c r="N27" s="107">
        <v>44678</v>
      </c>
      <c r="O27" s="166" t="s">
        <v>893</v>
      </c>
      <c r="P27" s="108" t="s">
        <v>926</v>
      </c>
      <c r="Q27" s="109" t="s">
        <v>926</v>
      </c>
      <c r="R27" s="103"/>
      <c r="S27" s="105"/>
      <c r="T27" s="105"/>
      <c r="U27" s="103"/>
      <c r="V27" s="143"/>
      <c r="W27" s="143"/>
      <c r="X27" s="171"/>
    </row>
    <row r="28" spans="1:24" s="106" customFormat="1" ht="25.35" customHeight="1">
      <c r="A28" s="95">
        <v>14</v>
      </c>
      <c r="B28" s="95">
        <v>7</v>
      </c>
      <c r="C28" s="96" t="s">
        <v>1001</v>
      </c>
      <c r="D28" s="97">
        <v>3879.26</v>
      </c>
      <c r="E28" s="97">
        <v>16816.439999999999</v>
      </c>
      <c r="F28" s="98">
        <f t="shared" si="1"/>
        <v>-0.76931740606216292</v>
      </c>
      <c r="G28" s="97">
        <v>569</v>
      </c>
      <c r="H28" s="99">
        <v>29</v>
      </c>
      <c r="I28" s="99">
        <f t="shared" si="2"/>
        <v>19.620689655172413</v>
      </c>
      <c r="J28" s="99">
        <v>6</v>
      </c>
      <c r="K28" s="99">
        <v>2</v>
      </c>
      <c r="L28" s="97">
        <v>29576.43</v>
      </c>
      <c r="M28" s="97">
        <v>4337</v>
      </c>
      <c r="N28" s="107">
        <v>44995</v>
      </c>
      <c r="O28" s="101" t="s">
        <v>1002</v>
      </c>
      <c r="P28" s="110"/>
      <c r="Q28" s="110"/>
      <c r="R28" s="103"/>
      <c r="S28" s="105"/>
      <c r="T28" s="105"/>
      <c r="U28" s="103"/>
      <c r="V28" s="143"/>
      <c r="W28" s="143"/>
      <c r="X28" s="171"/>
    </row>
    <row r="29" spans="1:24" s="106" customFormat="1" ht="25.35" customHeight="1">
      <c r="A29" s="95">
        <v>15</v>
      </c>
      <c r="B29" s="95">
        <v>13</v>
      </c>
      <c r="C29" s="96" t="s">
        <v>973</v>
      </c>
      <c r="D29" s="97">
        <v>2957.63</v>
      </c>
      <c r="E29" s="97">
        <v>6547.88</v>
      </c>
      <c r="F29" s="98">
        <f t="shared" si="1"/>
        <v>-0.54830723837333606</v>
      </c>
      <c r="G29" s="97">
        <v>484</v>
      </c>
      <c r="H29" s="99">
        <v>18</v>
      </c>
      <c r="I29" s="99">
        <f t="shared" si="2"/>
        <v>26.888888888888889</v>
      </c>
      <c r="J29" s="99">
        <v>4</v>
      </c>
      <c r="K29" s="99">
        <v>4</v>
      </c>
      <c r="L29" s="97">
        <v>46902.53</v>
      </c>
      <c r="M29" s="97">
        <v>7585</v>
      </c>
      <c r="N29" s="107">
        <v>44981</v>
      </c>
      <c r="O29" s="101" t="s">
        <v>142</v>
      </c>
      <c r="R29" s="103"/>
      <c r="S29" s="105"/>
      <c r="T29" s="105"/>
      <c r="U29" s="103"/>
      <c r="V29" s="143"/>
      <c r="W29" s="143"/>
      <c r="X29" s="171"/>
    </row>
    <row r="30" spans="1:24" s="106" customFormat="1" ht="25.35" customHeight="1">
      <c r="A30" s="95">
        <v>16</v>
      </c>
      <c r="B30" s="95">
        <v>11</v>
      </c>
      <c r="C30" s="96" t="s">
        <v>995</v>
      </c>
      <c r="D30" s="97">
        <v>2605</v>
      </c>
      <c r="E30" s="97">
        <v>9873</v>
      </c>
      <c r="F30" s="98">
        <f t="shared" si="1"/>
        <v>-0.73614909348728852</v>
      </c>
      <c r="G30" s="97">
        <v>554</v>
      </c>
      <c r="H30" s="99" t="s">
        <v>36</v>
      </c>
      <c r="I30" s="99" t="s">
        <v>36</v>
      </c>
      <c r="J30" s="99">
        <v>12</v>
      </c>
      <c r="K30" s="99">
        <v>3</v>
      </c>
      <c r="L30" s="97">
        <v>23175</v>
      </c>
      <c r="M30" s="97">
        <v>4891</v>
      </c>
      <c r="N30" s="107">
        <v>44988</v>
      </c>
      <c r="O30" s="101" t="s">
        <v>47</v>
      </c>
      <c r="P30" s="149"/>
      <c r="Q30" s="109"/>
      <c r="R30" s="103"/>
      <c r="S30" s="105"/>
      <c r="T30" s="105"/>
      <c r="U30" s="103"/>
      <c r="V30" s="143"/>
      <c r="W30" s="143"/>
      <c r="X30" s="171"/>
    </row>
    <row r="31" spans="1:24" s="106" customFormat="1" ht="25.35" customHeight="1">
      <c r="A31" s="95">
        <v>17</v>
      </c>
      <c r="B31" s="95">
        <v>16</v>
      </c>
      <c r="C31" s="96" t="s">
        <v>936</v>
      </c>
      <c r="D31" s="97">
        <v>2539.35</v>
      </c>
      <c r="E31" s="97">
        <v>4055.0199999999995</v>
      </c>
      <c r="F31" s="98">
        <f t="shared" si="1"/>
        <v>-0.37377620825544627</v>
      </c>
      <c r="G31" s="97">
        <v>344</v>
      </c>
      <c r="H31" s="97">
        <v>14</v>
      </c>
      <c r="I31" s="99">
        <f>G31/H31</f>
        <v>24.571428571428573</v>
      </c>
      <c r="J31" s="97">
        <v>3</v>
      </c>
      <c r="K31" s="99">
        <v>8</v>
      </c>
      <c r="L31" s="97">
        <v>250507.08000000005</v>
      </c>
      <c r="M31" s="97">
        <v>37950</v>
      </c>
      <c r="N31" s="107">
        <v>44960</v>
      </c>
      <c r="O31" s="101" t="s">
        <v>184</v>
      </c>
      <c r="P31" s="149"/>
      <c r="Q31" s="109"/>
      <c r="R31" s="103"/>
      <c r="S31" s="105"/>
      <c r="T31" s="105"/>
      <c r="U31" s="103"/>
      <c r="V31" s="143"/>
      <c r="W31" s="143"/>
      <c r="X31" s="171"/>
    </row>
    <row r="32" spans="1:24" s="106" customFormat="1" ht="25.35" customHeight="1">
      <c r="A32" s="95">
        <v>18</v>
      </c>
      <c r="B32" s="95">
        <v>18</v>
      </c>
      <c r="C32" s="96" t="s">
        <v>888</v>
      </c>
      <c r="D32" s="97">
        <v>2085.1799999999998</v>
      </c>
      <c r="E32" s="97">
        <v>3543.2000000000003</v>
      </c>
      <c r="F32" s="98">
        <f t="shared" si="1"/>
        <v>-0.4114980808308874</v>
      </c>
      <c r="G32" s="97">
        <v>278</v>
      </c>
      <c r="H32" s="97">
        <v>9</v>
      </c>
      <c r="I32" s="99">
        <f t="shared" ref="I32:I34" si="3">G32/H32</f>
        <v>30.888888888888889</v>
      </c>
      <c r="J32" s="97">
        <v>2</v>
      </c>
      <c r="K32" s="99">
        <v>12</v>
      </c>
      <c r="L32" s="97">
        <v>896977.56999999983</v>
      </c>
      <c r="M32" s="97">
        <v>135136</v>
      </c>
      <c r="N32" s="107" t="s">
        <v>894</v>
      </c>
      <c r="O32" s="101" t="s">
        <v>402</v>
      </c>
      <c r="P32" s="149"/>
      <c r="Q32" s="109"/>
      <c r="R32" s="103"/>
      <c r="S32" s="105"/>
      <c r="T32" s="105"/>
      <c r="U32" s="103"/>
      <c r="V32" s="143"/>
      <c r="W32" s="143"/>
      <c r="X32" s="171"/>
    </row>
    <row r="33" spans="1:24" s="106" customFormat="1" ht="25.35" customHeight="1">
      <c r="A33" s="95">
        <v>19</v>
      </c>
      <c r="B33" s="95">
        <v>14</v>
      </c>
      <c r="C33" s="96" t="s">
        <v>958</v>
      </c>
      <c r="D33" s="97">
        <v>1970.29</v>
      </c>
      <c r="E33" s="97">
        <v>6467.72</v>
      </c>
      <c r="F33" s="98">
        <f t="shared" si="1"/>
        <v>-0.69536560024243477</v>
      </c>
      <c r="G33" s="97">
        <v>332</v>
      </c>
      <c r="H33" s="99">
        <v>7</v>
      </c>
      <c r="I33" s="99">
        <f t="shared" si="3"/>
        <v>47.428571428571431</v>
      </c>
      <c r="J33" s="99">
        <v>3</v>
      </c>
      <c r="K33" s="99">
        <v>6</v>
      </c>
      <c r="L33" s="97">
        <v>125167.75</v>
      </c>
      <c r="M33" s="97">
        <v>18752</v>
      </c>
      <c r="N33" s="107">
        <v>44967</v>
      </c>
      <c r="O33" s="101" t="s">
        <v>130</v>
      </c>
      <c r="P33" s="149"/>
      <c r="Q33" s="109"/>
      <c r="R33" s="103"/>
      <c r="S33" s="105"/>
      <c r="T33" s="105"/>
      <c r="U33" s="103"/>
      <c r="V33" s="143"/>
      <c r="W33" s="143"/>
      <c r="X33" s="171"/>
    </row>
    <row r="34" spans="1:24" s="106" customFormat="1" ht="25.35" customHeight="1">
      <c r="A34" s="95">
        <v>20</v>
      </c>
      <c r="B34" s="95">
        <v>12</v>
      </c>
      <c r="C34" s="96" t="s">
        <v>965</v>
      </c>
      <c r="D34" s="97">
        <v>1710.69</v>
      </c>
      <c r="E34" s="97">
        <v>6982.46</v>
      </c>
      <c r="F34" s="98">
        <f t="shared" si="1"/>
        <v>-0.75500181884321582</v>
      </c>
      <c r="G34" s="97">
        <v>254</v>
      </c>
      <c r="H34" s="99">
        <v>19</v>
      </c>
      <c r="I34" s="99">
        <f t="shared" si="3"/>
        <v>13.368421052631579</v>
      </c>
      <c r="J34" s="99">
        <v>5</v>
      </c>
      <c r="K34" s="99">
        <v>5</v>
      </c>
      <c r="L34" s="97">
        <v>137560.15</v>
      </c>
      <c r="M34" s="97">
        <v>18752</v>
      </c>
      <c r="N34" s="107">
        <v>44974</v>
      </c>
      <c r="O34" s="101" t="s">
        <v>84</v>
      </c>
      <c r="P34" s="149"/>
      <c r="Q34" s="109"/>
      <c r="R34" s="103"/>
      <c r="S34" s="105"/>
      <c r="T34" s="105"/>
      <c r="U34" s="103"/>
      <c r="V34" s="143"/>
      <c r="W34" s="143"/>
      <c r="X34" s="171"/>
    </row>
    <row r="35" spans="1:24" ht="25.35" customHeight="1">
      <c r="A35" s="95"/>
      <c r="B35" s="160"/>
      <c r="C35" s="52" t="s">
        <v>66</v>
      </c>
      <c r="D35" s="124">
        <f>SUM(D23:D34)</f>
        <v>229090.58000000002</v>
      </c>
      <c r="E35" s="124">
        <v>346356.46</v>
      </c>
      <c r="F35" s="125">
        <f t="shared" si="1"/>
        <v>-0.33856992302092476</v>
      </c>
      <c r="G35" s="124">
        <f>SUM(G23:G34)</f>
        <v>35899</v>
      </c>
      <c r="H35" s="66"/>
      <c r="I35" s="66"/>
      <c r="J35" s="99"/>
      <c r="K35" s="99"/>
      <c r="L35" s="67"/>
      <c r="M35" s="97"/>
      <c r="N35" s="142"/>
      <c r="O35" s="64"/>
      <c r="U35" s="165"/>
      <c r="V35" s="143"/>
      <c r="W35" s="143"/>
    </row>
    <row r="36" spans="1:24">
      <c r="A36" s="39"/>
      <c r="B36" s="162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204"/>
      <c r="O36" s="38"/>
      <c r="U36" s="143"/>
      <c r="V36" s="143"/>
      <c r="W36" s="143"/>
    </row>
    <row r="37" spans="1:24" s="106" customFormat="1" ht="25.35" customHeight="1">
      <c r="A37" s="95">
        <v>21</v>
      </c>
      <c r="B37" s="95">
        <v>15</v>
      </c>
      <c r="C37" s="96" t="s">
        <v>987</v>
      </c>
      <c r="D37" s="97">
        <v>1383.6</v>
      </c>
      <c r="E37" s="97">
        <v>4302.71</v>
      </c>
      <c r="F37" s="98">
        <f>(D37-E37)/E37</f>
        <v>-0.67843521873423962</v>
      </c>
      <c r="G37" s="97">
        <v>190</v>
      </c>
      <c r="H37" s="97">
        <v>7</v>
      </c>
      <c r="I37" s="99">
        <f>G37/H37</f>
        <v>27.142857142857142</v>
      </c>
      <c r="J37" s="97">
        <v>1</v>
      </c>
      <c r="K37" s="99">
        <v>4</v>
      </c>
      <c r="L37" s="97">
        <v>37899.17</v>
      </c>
      <c r="M37" s="97">
        <v>5174</v>
      </c>
      <c r="N37" s="107">
        <v>44981</v>
      </c>
      <c r="O37" s="101" t="s">
        <v>853</v>
      </c>
      <c r="P37" s="149"/>
      <c r="Q37" s="109"/>
      <c r="R37" s="103"/>
      <c r="S37" s="105"/>
      <c r="T37" s="105"/>
      <c r="U37" s="103"/>
      <c r="V37" s="143"/>
      <c r="W37" s="143"/>
      <c r="X37" s="171"/>
    </row>
    <row r="38" spans="1:24" s="106" customFormat="1" ht="25.35" customHeight="1">
      <c r="A38" s="95">
        <v>22</v>
      </c>
      <c r="B38" s="95">
        <v>23</v>
      </c>
      <c r="C38" s="96" t="s">
        <v>886</v>
      </c>
      <c r="D38" s="99">
        <v>1301.6500000000001</v>
      </c>
      <c r="E38" s="99">
        <v>1590.33</v>
      </c>
      <c r="F38" s="98">
        <f>(D38-E38)/E38</f>
        <v>-0.18152207403494863</v>
      </c>
      <c r="G38" s="97">
        <v>252</v>
      </c>
      <c r="H38" s="97">
        <v>7</v>
      </c>
      <c r="I38" s="99">
        <f>G38/H38</f>
        <v>36</v>
      </c>
      <c r="J38" s="99">
        <v>4</v>
      </c>
      <c r="K38" s="99">
        <v>12</v>
      </c>
      <c r="L38" s="97">
        <v>164465.88</v>
      </c>
      <c r="M38" s="97">
        <v>33393</v>
      </c>
      <c r="N38" s="107">
        <v>44925</v>
      </c>
      <c r="O38" s="101" t="s">
        <v>893</v>
      </c>
      <c r="P38" s="149"/>
      <c r="Q38" s="109"/>
      <c r="R38" s="103"/>
      <c r="S38" s="105"/>
      <c r="T38" s="105"/>
      <c r="U38" s="103"/>
      <c r="V38" s="143"/>
      <c r="W38" s="143"/>
      <c r="X38" s="171"/>
    </row>
    <row r="39" spans="1:24" s="106" customFormat="1" ht="25.35" customHeight="1">
      <c r="A39" s="95">
        <v>23</v>
      </c>
      <c r="B39" s="95">
        <v>19</v>
      </c>
      <c r="C39" s="96" t="s">
        <v>981</v>
      </c>
      <c r="D39" s="97">
        <v>1287</v>
      </c>
      <c r="E39" s="97">
        <v>2593</v>
      </c>
      <c r="F39" s="98">
        <f>(D39-E39)/E39</f>
        <v>-0.50366370998843035</v>
      </c>
      <c r="G39" s="97">
        <v>181</v>
      </c>
      <c r="H39" s="99" t="s">
        <v>36</v>
      </c>
      <c r="I39" s="99" t="s">
        <v>36</v>
      </c>
      <c r="J39" s="99">
        <v>3</v>
      </c>
      <c r="K39" s="99">
        <v>4</v>
      </c>
      <c r="L39" s="97">
        <v>21291</v>
      </c>
      <c r="M39" s="97">
        <v>3130</v>
      </c>
      <c r="N39" s="107">
        <v>44981</v>
      </c>
      <c r="O39" s="101" t="s">
        <v>47</v>
      </c>
      <c r="P39" s="149"/>
      <c r="Q39" s="109"/>
      <c r="R39" s="103"/>
      <c r="S39" s="105"/>
      <c r="T39" s="105"/>
      <c r="U39" s="103"/>
      <c r="V39" s="143"/>
      <c r="W39" s="143"/>
      <c r="X39" s="171"/>
    </row>
    <row r="40" spans="1:24" s="106" customFormat="1" ht="25.35" customHeight="1">
      <c r="A40" s="95">
        <v>24</v>
      </c>
      <c r="B40" s="95">
        <v>17</v>
      </c>
      <c r="C40" s="96" t="s">
        <v>928</v>
      </c>
      <c r="D40" s="97">
        <v>1177.6199999999999</v>
      </c>
      <c r="E40" s="97">
        <v>3588.25</v>
      </c>
      <c r="F40" s="98">
        <f>(D40-E40)/E40</f>
        <v>-0.6718121647042431</v>
      </c>
      <c r="G40" s="97">
        <v>172</v>
      </c>
      <c r="H40" s="99">
        <v>11</v>
      </c>
      <c r="I40" s="99">
        <f>G40/H40</f>
        <v>15.636363636363637</v>
      </c>
      <c r="J40" s="99">
        <v>2</v>
      </c>
      <c r="K40" s="99">
        <v>8</v>
      </c>
      <c r="L40" s="97">
        <v>102291.59</v>
      </c>
      <c r="M40" s="97">
        <v>15242</v>
      </c>
      <c r="N40" s="107">
        <v>44953</v>
      </c>
      <c r="O40" s="101" t="s">
        <v>41</v>
      </c>
      <c r="P40" s="149"/>
      <c r="Q40" s="109"/>
      <c r="R40" s="103"/>
      <c r="S40" s="105"/>
      <c r="T40" s="105"/>
      <c r="U40" s="103"/>
      <c r="V40" s="143"/>
      <c r="W40" s="143"/>
      <c r="X40" s="171"/>
    </row>
    <row r="41" spans="1:24" s="106" customFormat="1" ht="25.35" customHeight="1">
      <c r="A41" s="95">
        <v>25</v>
      </c>
      <c r="B41" s="141" t="s">
        <v>36</v>
      </c>
      <c r="C41" s="96" t="s">
        <v>51</v>
      </c>
      <c r="D41" s="97">
        <v>231</v>
      </c>
      <c r="E41" s="97" t="s">
        <v>36</v>
      </c>
      <c r="F41" s="99" t="s">
        <v>36</v>
      </c>
      <c r="G41" s="97">
        <v>77</v>
      </c>
      <c r="H41" s="99">
        <v>1</v>
      </c>
      <c r="I41" s="99">
        <f t="shared" ref="I41:I46" si="4">G41/H41</f>
        <v>77</v>
      </c>
      <c r="J41" s="99">
        <v>1</v>
      </c>
      <c r="K41" s="99" t="s">
        <v>36</v>
      </c>
      <c r="L41" s="97">
        <v>184189.98</v>
      </c>
      <c r="M41" s="97">
        <v>45803</v>
      </c>
      <c r="N41" s="107">
        <v>44659</v>
      </c>
      <c r="O41" s="101" t="s">
        <v>41</v>
      </c>
      <c r="P41" s="108"/>
      <c r="Q41" s="109"/>
      <c r="R41" s="103"/>
      <c r="S41" s="105"/>
      <c r="T41" s="105"/>
      <c r="U41" s="143"/>
      <c r="V41" s="143"/>
      <c r="W41" s="143"/>
      <c r="X41" s="171"/>
    </row>
    <row r="42" spans="1:24" s="106" customFormat="1" ht="25.35" customHeight="1">
      <c r="A42" s="95">
        <v>26</v>
      </c>
      <c r="B42" s="95">
        <v>24</v>
      </c>
      <c r="C42" s="96" t="s">
        <v>947</v>
      </c>
      <c r="D42" s="97">
        <v>116.8</v>
      </c>
      <c r="E42" s="97">
        <v>1186.05</v>
      </c>
      <c r="F42" s="98">
        <f t="shared" ref="F42:F47" si="5">(D42-E42)/E42</f>
        <v>-0.9015218582690443</v>
      </c>
      <c r="G42" s="97">
        <v>16</v>
      </c>
      <c r="H42" s="99">
        <v>2</v>
      </c>
      <c r="I42" s="99">
        <f t="shared" si="4"/>
        <v>8</v>
      </c>
      <c r="J42" s="99">
        <v>1</v>
      </c>
      <c r="K42" s="99">
        <v>6</v>
      </c>
      <c r="L42" s="97">
        <v>146640.38</v>
      </c>
      <c r="M42" s="97">
        <v>19191</v>
      </c>
      <c r="N42" s="107">
        <v>44967</v>
      </c>
      <c r="O42" s="101" t="s">
        <v>56</v>
      </c>
      <c r="P42" s="108" t="s">
        <v>926</v>
      </c>
      <c r="Q42" s="109"/>
      <c r="R42" s="103"/>
      <c r="S42" s="105"/>
      <c r="T42" s="105"/>
      <c r="U42" s="143"/>
      <c r="V42" s="143"/>
      <c r="W42" s="143"/>
      <c r="X42" s="171"/>
    </row>
    <row r="43" spans="1:24" s="106" customFormat="1" ht="25.35" customHeight="1">
      <c r="A43" s="95">
        <v>27</v>
      </c>
      <c r="B43" s="95">
        <v>32</v>
      </c>
      <c r="C43" s="96" t="s">
        <v>912</v>
      </c>
      <c r="D43" s="97">
        <v>108.2</v>
      </c>
      <c r="E43" s="97">
        <v>350.2</v>
      </c>
      <c r="F43" s="98">
        <f t="shared" si="5"/>
        <v>-0.69103369503141066</v>
      </c>
      <c r="G43" s="97">
        <v>16</v>
      </c>
      <c r="H43" s="99">
        <v>1</v>
      </c>
      <c r="I43" s="99">
        <f t="shared" si="4"/>
        <v>16</v>
      </c>
      <c r="J43" s="99">
        <v>1</v>
      </c>
      <c r="K43" s="99">
        <v>10</v>
      </c>
      <c r="L43" s="97">
        <v>21230.79</v>
      </c>
      <c r="M43" s="97">
        <v>3395</v>
      </c>
      <c r="N43" s="107" t="s">
        <v>913</v>
      </c>
      <c r="O43" s="101" t="s">
        <v>82</v>
      </c>
      <c r="P43" s="108"/>
      <c r="Q43" s="109"/>
      <c r="R43" s="103"/>
      <c r="S43" s="105"/>
      <c r="T43" s="105"/>
      <c r="U43" s="143"/>
      <c r="V43" s="143"/>
      <c r="W43" s="143"/>
      <c r="X43" s="171"/>
    </row>
    <row r="44" spans="1:24" s="106" customFormat="1" ht="25.35" customHeight="1">
      <c r="A44" s="95">
        <v>28</v>
      </c>
      <c r="B44" s="95">
        <v>22</v>
      </c>
      <c r="C44" s="96" t="s">
        <v>1016</v>
      </c>
      <c r="D44" s="97">
        <v>53</v>
      </c>
      <c r="E44" s="97">
        <v>1727.57</v>
      </c>
      <c r="F44" s="98">
        <f t="shared" si="5"/>
        <v>-0.96932106947909491</v>
      </c>
      <c r="G44" s="97">
        <v>11</v>
      </c>
      <c r="H44" s="99">
        <v>2</v>
      </c>
      <c r="I44" s="99">
        <f t="shared" si="4"/>
        <v>5.5</v>
      </c>
      <c r="J44" s="99">
        <v>2</v>
      </c>
      <c r="K44" s="99">
        <v>2</v>
      </c>
      <c r="L44" s="97">
        <v>1780.5700000000002</v>
      </c>
      <c r="M44" s="97">
        <v>288</v>
      </c>
      <c r="N44" s="107">
        <v>44995</v>
      </c>
      <c r="O44" s="101" t="s">
        <v>893</v>
      </c>
      <c r="P44" s="108"/>
      <c r="Q44" s="109"/>
      <c r="R44" s="103"/>
      <c r="S44" s="105"/>
      <c r="T44" s="105"/>
      <c r="U44" s="143"/>
      <c r="V44" s="143"/>
      <c r="W44" s="143"/>
      <c r="X44" s="171"/>
    </row>
    <row r="45" spans="1:24" s="106" customFormat="1" ht="25.35" customHeight="1">
      <c r="A45" s="95">
        <v>29</v>
      </c>
      <c r="B45" s="95">
        <v>48</v>
      </c>
      <c r="C45" s="96" t="s">
        <v>971</v>
      </c>
      <c r="D45" s="97">
        <v>20</v>
      </c>
      <c r="E45" s="97">
        <v>59</v>
      </c>
      <c r="F45" s="98">
        <f t="shared" si="5"/>
        <v>-0.66101694915254239</v>
      </c>
      <c r="G45" s="97">
        <v>4</v>
      </c>
      <c r="H45" s="99">
        <v>1</v>
      </c>
      <c r="I45" s="99">
        <f t="shared" si="4"/>
        <v>4</v>
      </c>
      <c r="J45" s="99">
        <v>1</v>
      </c>
      <c r="K45" s="99">
        <v>5</v>
      </c>
      <c r="L45" s="97">
        <v>795.45</v>
      </c>
      <c r="M45" s="97">
        <v>144</v>
      </c>
      <c r="N45" s="107">
        <v>44974</v>
      </c>
      <c r="O45" s="101" t="s">
        <v>82</v>
      </c>
      <c r="P45" s="108"/>
      <c r="Q45" s="185"/>
      <c r="R45" s="103"/>
      <c r="S45" s="105"/>
      <c r="T45" s="105"/>
      <c r="U45" s="143"/>
      <c r="V45" s="110"/>
      <c r="W45" s="143"/>
      <c r="X45" s="171"/>
    </row>
    <row r="46" spans="1:24" s="106" customFormat="1" ht="25.35" customHeight="1">
      <c r="A46" s="95">
        <v>30</v>
      </c>
      <c r="B46" s="95">
        <v>37</v>
      </c>
      <c r="C46" s="96" t="s">
        <v>933</v>
      </c>
      <c r="D46" s="97">
        <v>15</v>
      </c>
      <c r="E46" s="97">
        <v>182.4</v>
      </c>
      <c r="F46" s="98">
        <f t="shared" si="5"/>
        <v>-0.91776315789473684</v>
      </c>
      <c r="G46" s="97">
        <v>2</v>
      </c>
      <c r="H46" s="97">
        <v>1</v>
      </c>
      <c r="I46" s="99">
        <f t="shared" si="4"/>
        <v>2</v>
      </c>
      <c r="J46" s="97">
        <v>1</v>
      </c>
      <c r="K46" s="99">
        <v>8</v>
      </c>
      <c r="L46" s="97">
        <v>24868.100000000002</v>
      </c>
      <c r="M46" s="97">
        <v>4156</v>
      </c>
      <c r="N46" s="107">
        <v>44953</v>
      </c>
      <c r="O46" s="101" t="s">
        <v>934</v>
      </c>
      <c r="P46" s="108"/>
      <c r="Q46" s="185"/>
      <c r="R46" s="103"/>
      <c r="S46" s="105"/>
      <c r="T46" s="105"/>
      <c r="U46" s="143"/>
      <c r="V46" s="110"/>
      <c r="W46" s="143"/>
      <c r="X46" s="171"/>
    </row>
    <row r="47" spans="1:24" ht="25.35" customHeight="1">
      <c r="A47" s="95"/>
      <c r="B47" s="160"/>
      <c r="C47" s="52" t="s">
        <v>90</v>
      </c>
      <c r="D47" s="124">
        <f>SUM(D35:D46)</f>
        <v>234784.45</v>
      </c>
      <c r="E47" s="124">
        <v>357054.06000000006</v>
      </c>
      <c r="F47" s="125">
        <f t="shared" si="5"/>
        <v>-0.34244004955440088</v>
      </c>
      <c r="G47" s="124">
        <f>SUM(G35:G46)</f>
        <v>36820</v>
      </c>
      <c r="H47" s="66"/>
      <c r="I47" s="66"/>
      <c r="J47" s="99"/>
      <c r="K47" s="99"/>
      <c r="L47" s="67"/>
      <c r="M47" s="97"/>
      <c r="N47" s="142"/>
      <c r="O47" s="64"/>
      <c r="U47" s="147"/>
      <c r="V47" s="143"/>
      <c r="W47" s="143"/>
    </row>
    <row r="48" spans="1:24">
      <c r="A48" s="39"/>
      <c r="B48" s="162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204"/>
      <c r="O48" s="38"/>
      <c r="U48" s="143"/>
      <c r="V48" s="165"/>
      <c r="W48" s="143"/>
    </row>
    <row r="49" spans="1:25" s="106" customFormat="1" ht="25.35" customHeight="1">
      <c r="A49" s="95">
        <v>31</v>
      </c>
      <c r="B49" s="123">
        <v>50</v>
      </c>
      <c r="C49" s="96" t="s">
        <v>1003</v>
      </c>
      <c r="D49" s="97">
        <v>4</v>
      </c>
      <c r="E49" s="97">
        <v>39</v>
      </c>
      <c r="F49" s="98">
        <f>(D49-E49)/E49</f>
        <v>-0.89743589743589747</v>
      </c>
      <c r="G49" s="97">
        <v>1</v>
      </c>
      <c r="H49" s="99">
        <v>1</v>
      </c>
      <c r="I49" s="99">
        <f>G49/H49</f>
        <v>1</v>
      </c>
      <c r="J49" s="99">
        <v>1</v>
      </c>
      <c r="K49" s="99">
        <v>3</v>
      </c>
      <c r="L49" s="97">
        <v>263.25</v>
      </c>
      <c r="M49" s="97">
        <v>52</v>
      </c>
      <c r="N49" s="107">
        <v>44988</v>
      </c>
      <c r="O49" s="101" t="s">
        <v>814</v>
      </c>
      <c r="P49" s="108"/>
      <c r="Q49" s="185"/>
      <c r="R49" s="103"/>
      <c r="S49" s="105"/>
      <c r="T49" s="105"/>
      <c r="U49" s="143"/>
      <c r="V49" s="110"/>
      <c r="W49" s="143"/>
      <c r="X49" s="171"/>
    </row>
    <row r="50" spans="1:25" ht="25.35" customHeight="1">
      <c r="A50" s="41"/>
      <c r="B50" s="161"/>
      <c r="C50" s="52" t="s">
        <v>113</v>
      </c>
      <c r="D50" s="124">
        <f>SUM(D47:D49)</f>
        <v>234788.45</v>
      </c>
      <c r="E50" s="124">
        <v>357444</v>
      </c>
      <c r="F50" s="20">
        <f>(D50-E50)/E50</f>
        <v>-0.34314619912489785</v>
      </c>
      <c r="G50" s="124">
        <f>SUM(G47:G49)</f>
        <v>36821</v>
      </c>
      <c r="H50" s="62"/>
      <c r="I50" s="43"/>
      <c r="J50" s="119"/>
      <c r="K50" s="119"/>
      <c r="L50" s="45"/>
      <c r="M50" s="49"/>
      <c r="N50" s="205"/>
      <c r="O50" s="53"/>
      <c r="Q50" s="109"/>
      <c r="U50" s="143"/>
      <c r="V50" s="143"/>
      <c r="W50" s="143"/>
      <c r="X50" s="171"/>
    </row>
    <row r="51" spans="1:25">
      <c r="U51" s="143"/>
      <c r="V51" s="143"/>
      <c r="W51" s="143"/>
    </row>
    <row r="52" spans="1:25" s="106" customFormat="1" ht="25.35" customHeight="1">
      <c r="A52" s="1"/>
      <c r="B52" s="58"/>
      <c r="C52" s="1"/>
      <c r="D52" s="1"/>
      <c r="F52" s="1"/>
      <c r="G52" s="1"/>
      <c r="H52" s="1"/>
      <c r="I52" s="1"/>
      <c r="L52" s="1"/>
      <c r="M52" s="1"/>
      <c r="N52" s="200"/>
      <c r="O52" s="1"/>
      <c r="P52" s="102"/>
      <c r="Q52" s="93"/>
      <c r="R52" s="94"/>
      <c r="S52" s="93"/>
      <c r="T52" s="93"/>
      <c r="U52" s="143"/>
      <c r="V52" s="143"/>
      <c r="W52" s="143"/>
      <c r="X52" s="170"/>
      <c r="Y52" s="103"/>
    </row>
    <row r="53" spans="1:25" s="58" customFormat="1">
      <c r="A53" s="1"/>
      <c r="C53" s="1"/>
      <c r="D53" s="1"/>
      <c r="E53" s="106"/>
      <c r="F53" s="1"/>
      <c r="G53" s="1"/>
      <c r="H53" s="1"/>
      <c r="I53" s="1"/>
      <c r="J53" s="106"/>
      <c r="K53" s="106"/>
      <c r="L53" s="1"/>
      <c r="M53" s="1"/>
      <c r="N53" s="200"/>
      <c r="O53" s="1"/>
      <c r="P53" s="1"/>
      <c r="Q53" s="1"/>
      <c r="R53" s="1"/>
      <c r="S53" s="1"/>
      <c r="T53" s="1"/>
      <c r="U53" s="143"/>
      <c r="V53" s="143"/>
      <c r="W53" s="143"/>
      <c r="Y53" s="1"/>
    </row>
    <row r="54" spans="1:25" s="58" customFormat="1">
      <c r="A54" s="1"/>
      <c r="C54" s="1"/>
      <c r="D54" s="1"/>
      <c r="E54" s="106"/>
      <c r="F54" s="1"/>
      <c r="G54" s="1"/>
      <c r="H54" s="1"/>
      <c r="I54" s="1"/>
      <c r="J54" s="106"/>
      <c r="K54" s="106"/>
      <c r="L54" s="1"/>
      <c r="M54" s="1"/>
      <c r="N54" s="200"/>
      <c r="O54" s="1"/>
      <c r="P54" s="1"/>
      <c r="Q54" s="1"/>
      <c r="R54" s="1"/>
      <c r="S54" s="1"/>
      <c r="T54" s="1"/>
      <c r="U54" s="143"/>
      <c r="V54" s="143"/>
      <c r="W54" s="143"/>
      <c r="Y54" s="1"/>
    </row>
    <row r="55" spans="1:25" s="58" customFormat="1">
      <c r="A55" s="1"/>
      <c r="C55" s="1"/>
      <c r="D55" s="1"/>
      <c r="E55" s="106"/>
      <c r="F55" s="1"/>
      <c r="G55" s="1"/>
      <c r="H55" s="1"/>
      <c r="I55" s="1"/>
      <c r="J55" s="106"/>
      <c r="K55" s="106"/>
      <c r="L55" s="1"/>
      <c r="M55" s="1"/>
      <c r="N55" s="200"/>
      <c r="O55" s="1"/>
      <c r="P55" s="1"/>
      <c r="Q55" s="1"/>
      <c r="R55" s="1"/>
      <c r="S55" s="1"/>
      <c r="T55" s="1"/>
      <c r="U55" s="143"/>
      <c r="V55" s="143"/>
      <c r="W55" s="143"/>
      <c r="Y55" s="1"/>
    </row>
    <row r="56" spans="1:25" s="58" customFormat="1">
      <c r="A56" s="1"/>
      <c r="C56" s="1"/>
      <c r="D56" s="1"/>
      <c r="E56" s="106"/>
      <c r="F56" s="1"/>
      <c r="G56" s="1"/>
      <c r="H56" s="1"/>
      <c r="I56" s="1"/>
      <c r="J56" s="106"/>
      <c r="K56" s="106"/>
      <c r="L56" s="1"/>
      <c r="M56" s="1"/>
      <c r="N56" s="200"/>
      <c r="O56" s="1"/>
      <c r="P56" s="1"/>
      <c r="Q56" s="1"/>
      <c r="R56" s="1"/>
      <c r="S56" s="1"/>
      <c r="T56" s="1"/>
      <c r="U56" s="143"/>
      <c r="V56" s="143"/>
      <c r="W56" s="143"/>
      <c r="Y56" s="1"/>
    </row>
    <row r="57" spans="1:25" s="58" customFormat="1" ht="12" customHeight="1">
      <c r="A57" s="1"/>
      <c r="C57" s="1"/>
      <c r="D57" s="1"/>
      <c r="E57" s="106"/>
      <c r="F57" s="1"/>
      <c r="G57" s="1"/>
      <c r="H57" s="1"/>
      <c r="I57" s="1"/>
      <c r="J57" s="106"/>
      <c r="K57" s="106"/>
      <c r="L57" s="1"/>
      <c r="M57" s="1"/>
      <c r="N57" s="200"/>
      <c r="O57" s="1"/>
      <c r="P57" s="1"/>
      <c r="Q57" s="1"/>
      <c r="R57" s="1"/>
      <c r="S57" s="1"/>
      <c r="T57" s="1"/>
      <c r="U57" s="143"/>
      <c r="V57" s="143"/>
      <c r="W57" s="143"/>
      <c r="Y57" s="1"/>
    </row>
    <row r="58" spans="1:25" s="58" customFormat="1">
      <c r="A58" s="1"/>
      <c r="C58" s="1"/>
      <c r="D58" s="1"/>
      <c r="E58" s="106"/>
      <c r="F58" s="1"/>
      <c r="G58" s="1"/>
      <c r="H58" s="1"/>
      <c r="I58" s="1"/>
      <c r="J58" s="106"/>
      <c r="K58" s="106"/>
      <c r="L58" s="1"/>
      <c r="M58" s="1"/>
      <c r="N58" s="200"/>
      <c r="O58" s="1"/>
      <c r="P58" s="1"/>
      <c r="Q58" s="1"/>
      <c r="R58" s="1"/>
      <c r="S58" s="1"/>
      <c r="T58" s="1"/>
      <c r="U58" s="143"/>
      <c r="V58" s="147"/>
      <c r="W58" s="143"/>
      <c r="Y58" s="1"/>
    </row>
    <row r="59" spans="1:25" s="58" customFormat="1">
      <c r="A59" s="1"/>
      <c r="C59" s="1"/>
      <c r="D59" s="1"/>
      <c r="E59" s="106"/>
      <c r="F59" s="1"/>
      <c r="G59" s="1"/>
      <c r="H59" s="1"/>
      <c r="I59" s="1"/>
      <c r="J59" s="106"/>
      <c r="K59" s="106"/>
      <c r="L59" s="1"/>
      <c r="M59" s="1"/>
      <c r="N59" s="200"/>
      <c r="O59" s="1"/>
      <c r="P59" s="1"/>
      <c r="Q59" s="1"/>
      <c r="R59" s="1"/>
      <c r="S59" s="1"/>
      <c r="T59" s="1"/>
      <c r="U59" s="165"/>
      <c r="V59" s="143"/>
      <c r="W59" s="143"/>
      <c r="Y59" s="1"/>
    </row>
    <row r="60" spans="1:25" s="58" customFormat="1">
      <c r="A60" s="1"/>
      <c r="C60" s="1"/>
      <c r="D60" s="1"/>
      <c r="E60" s="106"/>
      <c r="F60" s="1"/>
      <c r="G60" s="1"/>
      <c r="H60" s="1"/>
      <c r="I60" s="1"/>
      <c r="J60" s="106"/>
      <c r="K60" s="106"/>
      <c r="L60" s="1"/>
      <c r="M60" s="1"/>
      <c r="N60" s="200"/>
      <c r="O60" s="1"/>
      <c r="P60" s="1"/>
      <c r="Q60" s="1"/>
      <c r="R60" s="1"/>
      <c r="S60" s="61"/>
      <c r="T60" s="1"/>
      <c r="U60" s="143"/>
      <c r="V60" s="165"/>
      <c r="W60" s="143"/>
      <c r="Y60" s="1"/>
    </row>
    <row r="61" spans="1:25" s="58" customFormat="1">
      <c r="A61" s="1"/>
      <c r="C61" s="1"/>
      <c r="D61" s="1"/>
      <c r="E61" s="106"/>
      <c r="F61" s="1"/>
      <c r="G61" s="1"/>
      <c r="H61" s="1"/>
      <c r="I61" s="1"/>
      <c r="J61" s="106"/>
      <c r="K61" s="106"/>
      <c r="L61" s="1"/>
      <c r="M61" s="1"/>
      <c r="N61" s="200"/>
      <c r="O61" s="1"/>
      <c r="P61" s="61"/>
      <c r="Q61" s="1"/>
      <c r="R61" s="1"/>
      <c r="S61" s="1"/>
      <c r="T61" s="1"/>
      <c r="U61" s="147"/>
      <c r="V61" s="143"/>
      <c r="W61" s="143"/>
      <c r="Y61" s="1"/>
    </row>
    <row r="62" spans="1:25" s="58" customFormat="1">
      <c r="A62" s="1"/>
      <c r="C62" s="1"/>
      <c r="D62" s="1"/>
      <c r="E62" s="106"/>
      <c r="F62" s="1"/>
      <c r="G62" s="1"/>
      <c r="H62" s="1"/>
      <c r="I62" s="1"/>
      <c r="J62" s="106"/>
      <c r="K62" s="106"/>
      <c r="L62" s="1"/>
      <c r="M62" s="1"/>
      <c r="N62" s="200"/>
      <c r="O62" s="1"/>
      <c r="P62" s="1"/>
      <c r="Q62" s="1"/>
      <c r="R62" s="1"/>
      <c r="S62" s="1"/>
      <c r="T62" s="1"/>
      <c r="U62" s="143"/>
      <c r="V62" s="165"/>
      <c r="W62" s="143"/>
      <c r="Y62" s="1"/>
    </row>
    <row r="63" spans="1:25" s="58" customFormat="1">
      <c r="A63" s="1"/>
      <c r="C63" s="1"/>
      <c r="D63" s="1"/>
      <c r="E63" s="106"/>
      <c r="F63" s="1"/>
      <c r="G63" s="1"/>
      <c r="H63" s="1"/>
      <c r="I63" s="1"/>
      <c r="J63" s="106"/>
      <c r="K63" s="106"/>
      <c r="L63" s="1"/>
      <c r="M63" s="1"/>
      <c r="N63" s="200"/>
      <c r="O63" s="1"/>
      <c r="P63" s="1"/>
      <c r="Q63" s="1"/>
      <c r="R63" s="1"/>
      <c r="S63" s="1"/>
      <c r="T63" s="1"/>
      <c r="U63" s="143"/>
      <c r="V63" s="165"/>
      <c r="W63" s="143"/>
      <c r="Y63" s="1"/>
    </row>
    <row r="64" spans="1:25" s="58" customFormat="1">
      <c r="A64" s="1"/>
      <c r="C64" s="1"/>
      <c r="D64" s="1"/>
      <c r="E64" s="106"/>
      <c r="F64" s="1"/>
      <c r="G64" s="1"/>
      <c r="H64" s="1"/>
      <c r="I64" s="1"/>
      <c r="J64" s="106"/>
      <c r="K64" s="106"/>
      <c r="L64" s="1"/>
      <c r="M64" s="1"/>
      <c r="N64" s="200"/>
      <c r="O64" s="1"/>
      <c r="P64" s="1"/>
      <c r="Q64" s="1"/>
      <c r="R64" s="1"/>
      <c r="S64" s="1"/>
      <c r="T64" s="1"/>
      <c r="U64" s="165"/>
      <c r="V64" s="143"/>
      <c r="W64" s="143"/>
      <c r="Y64" s="1"/>
    </row>
    <row r="65" spans="1:25" s="58" customFormat="1">
      <c r="A65" s="1"/>
      <c r="C65" s="1"/>
      <c r="D65" s="1"/>
      <c r="E65" s="106"/>
      <c r="F65" s="1"/>
      <c r="G65" s="1"/>
      <c r="H65" s="1"/>
      <c r="I65" s="1"/>
      <c r="J65" s="106"/>
      <c r="K65" s="106"/>
      <c r="L65" s="1"/>
      <c r="M65" s="1"/>
      <c r="N65" s="200"/>
      <c r="O65" s="1"/>
      <c r="P65" s="1"/>
      <c r="Q65" s="1"/>
      <c r="R65" s="1"/>
      <c r="S65" s="1"/>
      <c r="T65" s="1"/>
      <c r="U65" s="143"/>
      <c r="V65" s="143"/>
      <c r="W65" s="143"/>
      <c r="Y65" s="1"/>
    </row>
    <row r="66" spans="1:25" s="58" customFormat="1">
      <c r="A66" s="1"/>
      <c r="C66" s="1"/>
      <c r="D66" s="1"/>
      <c r="E66" s="106"/>
      <c r="F66" s="1"/>
      <c r="G66" s="1"/>
      <c r="H66" s="1"/>
      <c r="I66" s="1"/>
      <c r="J66" s="106"/>
      <c r="K66" s="106"/>
      <c r="L66" s="1"/>
      <c r="M66" s="1"/>
      <c r="N66" s="200"/>
      <c r="O66" s="1"/>
      <c r="P66" s="1"/>
      <c r="Q66" s="1"/>
      <c r="R66" s="1"/>
      <c r="S66" s="1"/>
      <c r="T66" s="1"/>
      <c r="U66" s="143"/>
      <c r="V66" s="143"/>
      <c r="W66" s="143"/>
      <c r="Y66" s="1"/>
    </row>
    <row r="67" spans="1:25">
      <c r="U67" s="143"/>
      <c r="V67" s="148"/>
      <c r="W67" s="143"/>
    </row>
    <row r="68" spans="1:25">
      <c r="V68" s="143"/>
      <c r="W68" s="143"/>
    </row>
    <row r="69" spans="1:25">
      <c r="V69" s="143"/>
      <c r="W69" s="143"/>
    </row>
    <row r="70" spans="1:25">
      <c r="V70" s="143"/>
      <c r="W70" s="143"/>
    </row>
    <row r="71" spans="1:25">
      <c r="V71" s="147"/>
      <c r="W71" s="143"/>
    </row>
  </sheetData>
  <sortState xmlns:xlrd2="http://schemas.microsoft.com/office/spreadsheetml/2017/richdata2" ref="B13:O49">
    <sortCondition descending="1" ref="D13:D49"/>
  </sortState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7394D-DDAA-40E2-9452-5BBDE870D6B3}">
  <sheetPr>
    <tabColor theme="0"/>
  </sheetPr>
  <dimension ref="A1:AB75"/>
  <sheetViews>
    <sheetView topLeftCell="A8" zoomScale="60" zoomScaleNormal="60" workbookViewId="0">
      <selection activeCell="C18" sqref="C18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5" ht="19.5" customHeight="1">
      <c r="A1" s="30"/>
      <c r="B1" s="30"/>
      <c r="C1" s="30"/>
      <c r="D1" s="30"/>
      <c r="E1" s="30"/>
      <c r="F1" s="30" t="s">
        <v>816</v>
      </c>
      <c r="G1" s="30"/>
      <c r="H1" s="30"/>
      <c r="I1" s="30"/>
    </row>
    <row r="2" spans="1:25" ht="19.5" customHeight="1">
      <c r="A2" s="30"/>
      <c r="B2" s="30"/>
      <c r="C2" s="30"/>
      <c r="D2" s="30"/>
      <c r="E2" s="30"/>
      <c r="F2" s="30" t="s">
        <v>817</v>
      </c>
      <c r="G2" s="30"/>
      <c r="H2" s="30"/>
      <c r="I2" s="30"/>
      <c r="J2" s="30"/>
      <c r="K2" s="30"/>
    </row>
    <row r="4" spans="1:25" ht="15.75" customHeight="1" thickBot="1"/>
    <row r="5" spans="1:25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5" ht="21.6">
      <c r="A6" s="207"/>
      <c r="B6" s="207"/>
      <c r="C6" s="212"/>
      <c r="D6" s="32" t="s">
        <v>818</v>
      </c>
      <c r="E6" s="32" t="s">
        <v>800</v>
      </c>
      <c r="F6" s="212"/>
      <c r="G6" s="212" t="s">
        <v>818</v>
      </c>
      <c r="H6" s="212"/>
      <c r="I6" s="212"/>
      <c r="J6" s="215"/>
      <c r="K6" s="215"/>
      <c r="L6" s="212"/>
      <c r="M6" s="212"/>
      <c r="N6" s="212"/>
      <c r="O6" s="212"/>
    </row>
    <row r="7" spans="1:25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5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5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5" ht="21.6">
      <c r="A10" s="207"/>
      <c r="B10" s="207"/>
      <c r="C10" s="212"/>
      <c r="D10" s="32" t="s">
        <v>819</v>
      </c>
      <c r="E10" s="32" t="s">
        <v>801</v>
      </c>
      <c r="F10" s="212"/>
      <c r="G10" s="32" t="s">
        <v>819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5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5" ht="15.6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5" s="106" customFormat="1" ht="25.35" customHeight="1">
      <c r="A13" s="95">
        <v>1</v>
      </c>
      <c r="B13" s="95" t="s">
        <v>34</v>
      </c>
      <c r="C13" s="68" t="s">
        <v>805</v>
      </c>
      <c r="D13" s="67">
        <v>129928.36</v>
      </c>
      <c r="E13" s="66">
        <v>9233.06</v>
      </c>
      <c r="F13" s="98">
        <f>(D13-E13)/E13</f>
        <v>13.072080112118844</v>
      </c>
      <c r="G13" s="97">
        <v>17401</v>
      </c>
      <c r="H13" s="66">
        <v>292</v>
      </c>
      <c r="I13" s="66">
        <f t="shared" ref="I13:I20" si="0">G13/H13</f>
        <v>59.592465753424655</v>
      </c>
      <c r="J13" s="99">
        <v>27</v>
      </c>
      <c r="K13" s="99">
        <v>1</v>
      </c>
      <c r="L13" s="97">
        <v>139161.42000000001</v>
      </c>
      <c r="M13" s="97">
        <v>18852</v>
      </c>
      <c r="N13" s="107">
        <v>44876</v>
      </c>
      <c r="O13" s="64" t="s">
        <v>84</v>
      </c>
      <c r="P13" s="108"/>
      <c r="Q13" s="109"/>
      <c r="R13" s="103"/>
      <c r="S13" s="105"/>
      <c r="T13" s="109"/>
      <c r="U13" s="103"/>
      <c r="V13" s="105"/>
      <c r="W13" s="103"/>
      <c r="X13" s="103"/>
    </row>
    <row r="14" spans="1:25" s="106" customFormat="1" ht="25.35" customHeight="1">
      <c r="A14" s="95">
        <v>2</v>
      </c>
      <c r="B14" s="95">
        <v>1</v>
      </c>
      <c r="C14" s="96" t="s">
        <v>774</v>
      </c>
      <c r="D14" s="97">
        <v>118731</v>
      </c>
      <c r="E14" s="97">
        <v>144289.76999999999</v>
      </c>
      <c r="F14" s="98">
        <f>(D14-E14)/E14</f>
        <v>-0.17713501102676921</v>
      </c>
      <c r="G14" s="97">
        <v>17020</v>
      </c>
      <c r="H14" s="99">
        <v>231</v>
      </c>
      <c r="I14" s="99">
        <f t="shared" si="0"/>
        <v>73.679653679653683</v>
      </c>
      <c r="J14" s="99">
        <v>14</v>
      </c>
      <c r="K14" s="99">
        <v>5</v>
      </c>
      <c r="L14" s="97">
        <v>788311</v>
      </c>
      <c r="M14" s="97">
        <v>111467</v>
      </c>
      <c r="N14" s="107">
        <v>44848</v>
      </c>
      <c r="O14" s="101" t="s">
        <v>775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5" s="106" customFormat="1" ht="25.35" customHeight="1">
      <c r="A15" s="95">
        <v>3</v>
      </c>
      <c r="B15" s="95">
        <v>2</v>
      </c>
      <c r="C15" s="96" t="s">
        <v>793</v>
      </c>
      <c r="D15" s="97">
        <v>54894.02</v>
      </c>
      <c r="E15" s="97">
        <v>56531.72</v>
      </c>
      <c r="F15" s="98">
        <f>(D15-E15)/E15</f>
        <v>-2.8969576726128345E-2</v>
      </c>
      <c r="G15" s="97">
        <v>10163</v>
      </c>
      <c r="H15" s="99">
        <v>237</v>
      </c>
      <c r="I15" s="99">
        <f t="shared" si="0"/>
        <v>42.881856540084385</v>
      </c>
      <c r="J15" s="99">
        <v>19</v>
      </c>
      <c r="K15" s="99">
        <v>2</v>
      </c>
      <c r="L15" s="97">
        <v>125244.92</v>
      </c>
      <c r="M15" s="97">
        <v>24357</v>
      </c>
      <c r="N15" s="107">
        <v>44869</v>
      </c>
      <c r="O15" s="101" t="s">
        <v>142</v>
      </c>
      <c r="P15" s="102"/>
      <c r="Q15" s="102"/>
      <c r="R15" s="103"/>
      <c r="S15" s="103"/>
      <c r="T15" s="103"/>
      <c r="U15" s="104"/>
      <c r="V15" s="105"/>
      <c r="W15" s="105"/>
      <c r="X15" s="105"/>
      <c r="Y15" s="103"/>
    </row>
    <row r="16" spans="1:25" s="106" customFormat="1" ht="25.35" customHeight="1">
      <c r="A16" s="95">
        <v>4</v>
      </c>
      <c r="B16" s="95">
        <v>3</v>
      </c>
      <c r="C16" s="96" t="s">
        <v>792</v>
      </c>
      <c r="D16" s="97">
        <v>32169.9</v>
      </c>
      <c r="E16" s="97">
        <v>52021.87</v>
      </c>
      <c r="F16" s="98">
        <f>(D16-E16)/E16</f>
        <v>-0.38160815826113131</v>
      </c>
      <c r="G16" s="97">
        <v>4877</v>
      </c>
      <c r="H16" s="97">
        <v>147</v>
      </c>
      <c r="I16" s="99">
        <f t="shared" si="0"/>
        <v>33.176870748299322</v>
      </c>
      <c r="J16" s="99">
        <v>18</v>
      </c>
      <c r="K16" s="99">
        <v>2</v>
      </c>
      <c r="L16" s="97">
        <v>87574.25</v>
      </c>
      <c r="M16" s="97">
        <v>13416</v>
      </c>
      <c r="N16" s="107">
        <v>44869</v>
      </c>
      <c r="O16" s="101" t="s">
        <v>41</v>
      </c>
      <c r="P16" s="102"/>
      <c r="Q16" s="102"/>
      <c r="R16" s="103"/>
      <c r="S16" s="103"/>
      <c r="T16" s="103"/>
      <c r="U16" s="103"/>
      <c r="V16" s="103"/>
      <c r="W16" s="103"/>
      <c r="X16" s="105"/>
    </row>
    <row r="17" spans="1:27" s="106" customFormat="1" ht="25.35" customHeight="1">
      <c r="A17" s="95">
        <v>5</v>
      </c>
      <c r="B17" s="95">
        <v>4</v>
      </c>
      <c r="C17" s="96" t="s">
        <v>786</v>
      </c>
      <c r="D17" s="97">
        <v>28024.080000000002</v>
      </c>
      <c r="E17" s="97">
        <v>32166.25</v>
      </c>
      <c r="F17" s="98">
        <f>(D17-E17)/E17</f>
        <v>-0.12877379240663733</v>
      </c>
      <c r="G17" s="97">
        <v>4191</v>
      </c>
      <c r="H17" s="99">
        <v>64</v>
      </c>
      <c r="I17" s="99">
        <f t="shared" si="0"/>
        <v>65.484375</v>
      </c>
      <c r="J17" s="99">
        <v>20</v>
      </c>
      <c r="K17" s="99">
        <v>4</v>
      </c>
      <c r="L17" s="97">
        <v>142761.12</v>
      </c>
      <c r="M17" s="97">
        <v>22445</v>
      </c>
      <c r="N17" s="107">
        <v>44855</v>
      </c>
      <c r="O17" s="101" t="s">
        <v>139</v>
      </c>
      <c r="P17" s="102"/>
      <c r="Q17" s="102"/>
      <c r="R17" s="103"/>
      <c r="S17" s="103"/>
      <c r="T17" s="103"/>
      <c r="U17" s="103"/>
      <c r="V17" s="103"/>
      <c r="W17" s="103"/>
      <c r="X17" s="105"/>
    </row>
    <row r="18" spans="1:27" s="106" customFormat="1" ht="25.35" customHeight="1">
      <c r="A18" s="95">
        <v>6</v>
      </c>
      <c r="B18" s="63" t="s">
        <v>34</v>
      </c>
      <c r="C18" s="68" t="s">
        <v>820</v>
      </c>
      <c r="D18" s="67">
        <v>14862.880000000001</v>
      </c>
      <c r="E18" s="66" t="s">
        <v>36</v>
      </c>
      <c r="F18" s="66" t="s">
        <v>36</v>
      </c>
      <c r="G18" s="67">
        <v>2855</v>
      </c>
      <c r="H18" s="66">
        <v>113</v>
      </c>
      <c r="I18" s="66">
        <f t="shared" si="0"/>
        <v>25.265486725663717</v>
      </c>
      <c r="J18" s="66">
        <v>10</v>
      </c>
      <c r="K18" s="66">
        <v>1</v>
      </c>
      <c r="L18" s="67">
        <v>14862.880000000001</v>
      </c>
      <c r="M18" s="67">
        <v>2855</v>
      </c>
      <c r="N18" s="127">
        <v>44876</v>
      </c>
      <c r="O18" s="64" t="s">
        <v>821</v>
      </c>
      <c r="P18" s="102"/>
      <c r="Q18" s="102"/>
      <c r="R18" s="103"/>
      <c r="S18" s="103"/>
      <c r="T18" s="103"/>
      <c r="U18" s="103"/>
      <c r="V18" s="103"/>
      <c r="W18" s="103"/>
      <c r="X18" s="105"/>
    </row>
    <row r="19" spans="1:27" ht="25.35" customHeight="1">
      <c r="A19" s="95">
        <v>7</v>
      </c>
      <c r="B19" s="95">
        <v>6</v>
      </c>
      <c r="C19" s="96" t="s">
        <v>755</v>
      </c>
      <c r="D19" s="97">
        <v>10801.54</v>
      </c>
      <c r="E19" s="97">
        <v>17518.28</v>
      </c>
      <c r="F19" s="98">
        <f>(D19-E19)/E19</f>
        <v>-0.3834132117993318</v>
      </c>
      <c r="G19" s="97">
        <v>1543</v>
      </c>
      <c r="H19" s="99">
        <v>51</v>
      </c>
      <c r="I19" s="99">
        <f t="shared" si="0"/>
        <v>30.254901960784313</v>
      </c>
      <c r="J19" s="99">
        <v>8</v>
      </c>
      <c r="K19" s="99">
        <v>7</v>
      </c>
      <c r="L19" s="97">
        <v>224414.9</v>
      </c>
      <c r="M19" s="97">
        <v>33974</v>
      </c>
      <c r="N19" s="107">
        <v>44834</v>
      </c>
      <c r="O19" s="101" t="s">
        <v>39</v>
      </c>
      <c r="P19" s="74"/>
      <c r="Q19" s="74"/>
      <c r="R19" s="60"/>
      <c r="S19" s="60"/>
      <c r="T19" s="60"/>
      <c r="U19" s="60"/>
      <c r="V19" s="60"/>
      <c r="W19" s="60"/>
      <c r="X19" s="2"/>
    </row>
    <row r="20" spans="1:27" ht="25.35" customHeight="1">
      <c r="A20" s="95">
        <v>8</v>
      </c>
      <c r="B20" s="95">
        <v>5</v>
      </c>
      <c r="C20" s="96" t="s">
        <v>778</v>
      </c>
      <c r="D20" s="97">
        <v>10553.82</v>
      </c>
      <c r="E20" s="97">
        <v>31584.66</v>
      </c>
      <c r="F20" s="98">
        <f>(D20-E20)/E20</f>
        <v>-0.66585614662307591</v>
      </c>
      <c r="G20" s="97">
        <v>1605</v>
      </c>
      <c r="H20" s="99">
        <v>61</v>
      </c>
      <c r="I20" s="99">
        <f t="shared" si="0"/>
        <v>26.311475409836067</v>
      </c>
      <c r="J20" s="99">
        <v>8</v>
      </c>
      <c r="K20" s="99">
        <v>4</v>
      </c>
      <c r="L20" s="97">
        <v>218905.55</v>
      </c>
      <c r="M20" s="97">
        <v>31950</v>
      </c>
      <c r="N20" s="107">
        <v>44855</v>
      </c>
      <c r="O20" s="101" t="s">
        <v>56</v>
      </c>
      <c r="P20" s="74"/>
      <c r="Q20" s="74"/>
      <c r="R20" s="60"/>
      <c r="S20" s="60"/>
      <c r="T20" s="60"/>
      <c r="U20" s="60"/>
      <c r="V20" s="60"/>
      <c r="W20" s="60"/>
      <c r="X20" s="2"/>
    </row>
    <row r="21" spans="1:27" s="106" customFormat="1" ht="25.35" customHeight="1">
      <c r="A21" s="95">
        <v>9</v>
      </c>
      <c r="B21" s="95">
        <v>8</v>
      </c>
      <c r="C21" s="96" t="s">
        <v>736</v>
      </c>
      <c r="D21" s="97">
        <v>7383</v>
      </c>
      <c r="E21" s="97">
        <v>14241</v>
      </c>
      <c r="F21" s="98">
        <f>(D21-E21)/E21</f>
        <v>-0.48156730566673689</v>
      </c>
      <c r="G21" s="97">
        <v>1365</v>
      </c>
      <c r="H21" s="66" t="s">
        <v>36</v>
      </c>
      <c r="I21" s="66" t="s">
        <v>36</v>
      </c>
      <c r="J21" s="99">
        <v>9</v>
      </c>
      <c r="K21" s="99">
        <v>9</v>
      </c>
      <c r="L21" s="97">
        <v>202032</v>
      </c>
      <c r="M21" s="97">
        <v>40722</v>
      </c>
      <c r="N21" s="107">
        <v>44820</v>
      </c>
      <c r="O21" s="101" t="s">
        <v>47</v>
      </c>
      <c r="P21" s="102"/>
      <c r="Q21" s="93"/>
      <c r="R21" s="94"/>
      <c r="S21" s="93"/>
      <c r="T21" s="93"/>
      <c r="U21" s="104"/>
      <c r="V21" s="105"/>
      <c r="W21" s="105"/>
      <c r="X21" s="104"/>
      <c r="Y21" s="103"/>
    </row>
    <row r="22" spans="1:27" s="106" customFormat="1" ht="24.75" customHeight="1">
      <c r="A22" s="95">
        <v>10</v>
      </c>
      <c r="B22" s="95">
        <v>7</v>
      </c>
      <c r="C22" s="68" t="s">
        <v>776</v>
      </c>
      <c r="D22" s="97">
        <v>7328</v>
      </c>
      <c r="E22" s="97">
        <v>15989</v>
      </c>
      <c r="F22" s="70">
        <f>(D22-E22)/E22</f>
        <v>-0.54168490837450745</v>
      </c>
      <c r="G22" s="97">
        <v>1320</v>
      </c>
      <c r="H22" s="66" t="s">
        <v>36</v>
      </c>
      <c r="I22" s="66" t="s">
        <v>36</v>
      </c>
      <c r="J22" s="99">
        <v>11</v>
      </c>
      <c r="K22" s="99">
        <v>5</v>
      </c>
      <c r="L22" s="97">
        <v>113858</v>
      </c>
      <c r="M22" s="97">
        <v>23286</v>
      </c>
      <c r="N22" s="65">
        <v>44848</v>
      </c>
      <c r="O22" s="64" t="s">
        <v>47</v>
      </c>
      <c r="P22" s="102"/>
      <c r="Q22" s="93"/>
      <c r="R22" s="94"/>
      <c r="S22" s="93"/>
      <c r="T22" s="93"/>
      <c r="U22" s="104"/>
      <c r="V22" s="105"/>
      <c r="W22" s="105"/>
      <c r="X22" s="104"/>
      <c r="Y22" s="103"/>
    </row>
    <row r="23" spans="1:27" s="106" customFormat="1" ht="25.35" customHeight="1">
      <c r="A23" s="95"/>
      <c r="B23" s="76"/>
      <c r="C23" s="52" t="s">
        <v>52</v>
      </c>
      <c r="D23" s="124">
        <f>SUM(D13:D22)</f>
        <v>414676.60000000003</v>
      </c>
      <c r="E23" s="124">
        <v>385123.66</v>
      </c>
      <c r="F23" s="125">
        <f>(D23-E23)/E23</f>
        <v>7.6736235836562375E-2</v>
      </c>
      <c r="G23" s="124">
        <f>SUM(G13:G22)</f>
        <v>62340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7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7" s="106" customFormat="1" ht="25.35" customHeight="1">
      <c r="A25" s="95">
        <v>11</v>
      </c>
      <c r="B25" s="95">
        <v>9</v>
      </c>
      <c r="C25" s="96" t="s">
        <v>777</v>
      </c>
      <c r="D25" s="97">
        <v>6630.44</v>
      </c>
      <c r="E25" s="97">
        <v>11548.05</v>
      </c>
      <c r="F25" s="98">
        <f t="shared" ref="F25:F30" si="1">(D25-E25)/E25</f>
        <v>-0.42583899446226853</v>
      </c>
      <c r="G25" s="97">
        <v>1276</v>
      </c>
      <c r="H25" s="99">
        <v>58</v>
      </c>
      <c r="I25" s="99">
        <f t="shared" ref="I25:I34" si="2">G25/H25</f>
        <v>22</v>
      </c>
      <c r="J25" s="99">
        <v>11</v>
      </c>
      <c r="K25" s="99">
        <v>4</v>
      </c>
      <c r="L25" s="97">
        <v>79932.66</v>
      </c>
      <c r="M25" s="97">
        <v>16080</v>
      </c>
      <c r="N25" s="107">
        <v>44855</v>
      </c>
      <c r="O25" s="101" t="s">
        <v>41</v>
      </c>
      <c r="P25" s="102"/>
      <c r="Q25" s="93"/>
      <c r="R25" s="94"/>
      <c r="S25" s="93"/>
      <c r="T25" s="93"/>
      <c r="U25" s="104"/>
      <c r="V25" s="105"/>
      <c r="W25" s="105"/>
      <c r="X25" s="104"/>
      <c r="Y25" s="103"/>
    </row>
    <row r="26" spans="1:27" s="106" customFormat="1" ht="25.35" customHeight="1">
      <c r="A26" s="95">
        <v>12</v>
      </c>
      <c r="B26" s="95">
        <v>13</v>
      </c>
      <c r="C26" s="96" t="s">
        <v>735</v>
      </c>
      <c r="D26" s="97">
        <v>4942.4799999999996</v>
      </c>
      <c r="E26" s="97">
        <v>5443.61</v>
      </c>
      <c r="F26" s="98">
        <f t="shared" si="1"/>
        <v>-9.2058395072387653E-2</v>
      </c>
      <c r="G26" s="97">
        <v>768</v>
      </c>
      <c r="H26" s="99">
        <v>24</v>
      </c>
      <c r="I26" s="99">
        <f t="shared" si="2"/>
        <v>32</v>
      </c>
      <c r="J26" s="99">
        <v>5</v>
      </c>
      <c r="K26" s="99">
        <v>9</v>
      </c>
      <c r="L26" s="97">
        <v>518332.38</v>
      </c>
      <c r="M26" s="97">
        <v>75178</v>
      </c>
      <c r="N26" s="107">
        <v>44820</v>
      </c>
      <c r="O26" s="101" t="s">
        <v>41</v>
      </c>
      <c r="P26" s="102"/>
      <c r="Q26" s="93"/>
      <c r="R26" s="94"/>
      <c r="S26" s="93"/>
      <c r="T26" s="93"/>
      <c r="U26" s="104"/>
      <c r="V26" s="105"/>
      <c r="W26" s="105"/>
      <c r="X26" s="104"/>
      <c r="Y26" s="103"/>
    </row>
    <row r="27" spans="1:27" s="106" customFormat="1" ht="25.35" customHeight="1">
      <c r="A27" s="95">
        <v>13</v>
      </c>
      <c r="B27" s="95">
        <v>19</v>
      </c>
      <c r="C27" s="96" t="s">
        <v>734</v>
      </c>
      <c r="D27" s="97">
        <v>3982.72</v>
      </c>
      <c r="E27" s="97">
        <v>1863.28</v>
      </c>
      <c r="F27" s="98">
        <f t="shared" si="1"/>
        <v>1.137477995792366</v>
      </c>
      <c r="G27" s="97">
        <v>685</v>
      </c>
      <c r="H27" s="99">
        <v>25</v>
      </c>
      <c r="I27" s="99">
        <f t="shared" si="2"/>
        <v>27.4</v>
      </c>
      <c r="J27" s="99">
        <v>2</v>
      </c>
      <c r="K27" s="99">
        <v>9</v>
      </c>
      <c r="L27" s="97">
        <v>118690.23</v>
      </c>
      <c r="M27" s="97">
        <v>18747</v>
      </c>
      <c r="N27" s="107">
        <v>44820</v>
      </c>
      <c r="O27" s="101" t="s">
        <v>37</v>
      </c>
      <c r="P27" s="102"/>
      <c r="Q27" s="93"/>
      <c r="R27" s="94"/>
      <c r="S27" s="93"/>
      <c r="T27" s="93"/>
      <c r="U27" s="104"/>
      <c r="V27" s="105"/>
      <c r="W27" s="105"/>
      <c r="X27" s="104"/>
      <c r="Y27" s="103"/>
    </row>
    <row r="28" spans="1:27" s="106" customFormat="1" ht="25.35" customHeight="1">
      <c r="A28" s="95">
        <v>14</v>
      </c>
      <c r="B28" s="95">
        <v>12</v>
      </c>
      <c r="C28" s="96" t="s">
        <v>701</v>
      </c>
      <c r="D28" s="97">
        <v>3405.49</v>
      </c>
      <c r="E28" s="97">
        <v>5850.35</v>
      </c>
      <c r="F28" s="98">
        <f t="shared" si="1"/>
        <v>-0.41789978377362047</v>
      </c>
      <c r="G28" s="97">
        <v>624</v>
      </c>
      <c r="H28" s="99">
        <v>15</v>
      </c>
      <c r="I28" s="99">
        <f t="shared" si="2"/>
        <v>41.6</v>
      </c>
      <c r="J28" s="99">
        <v>5</v>
      </c>
      <c r="K28" s="99">
        <v>13</v>
      </c>
      <c r="L28" s="97">
        <v>642265.73</v>
      </c>
      <c r="M28" s="97">
        <v>98660</v>
      </c>
      <c r="N28" s="107">
        <v>44792</v>
      </c>
      <c r="O28" s="101" t="s">
        <v>142</v>
      </c>
      <c r="P28" s="102"/>
      <c r="Q28" s="93"/>
      <c r="R28" s="94"/>
      <c r="S28" s="93"/>
      <c r="T28" s="93"/>
      <c r="U28" s="104"/>
      <c r="V28" s="105"/>
      <c r="W28" s="105"/>
      <c r="X28" s="104"/>
      <c r="Y28" s="103"/>
    </row>
    <row r="29" spans="1:27" s="106" customFormat="1" ht="25.35" customHeight="1">
      <c r="A29" s="95">
        <v>15</v>
      </c>
      <c r="B29" s="95">
        <v>14</v>
      </c>
      <c r="C29" s="96" t="s">
        <v>676</v>
      </c>
      <c r="D29" s="97">
        <v>3286.34</v>
      </c>
      <c r="E29" s="97">
        <v>4065.69</v>
      </c>
      <c r="F29" s="98">
        <f t="shared" si="1"/>
        <v>-0.19168947952254103</v>
      </c>
      <c r="G29" s="97">
        <v>633</v>
      </c>
      <c r="H29" s="99">
        <v>20</v>
      </c>
      <c r="I29" s="99">
        <f t="shared" si="2"/>
        <v>31.65</v>
      </c>
      <c r="J29" s="99">
        <v>2</v>
      </c>
      <c r="K29" s="99">
        <v>16</v>
      </c>
      <c r="L29" s="97">
        <v>318271.33</v>
      </c>
      <c r="M29" s="97">
        <v>67842</v>
      </c>
      <c r="N29" s="107">
        <v>44771</v>
      </c>
      <c r="O29" s="101" t="s">
        <v>56</v>
      </c>
      <c r="P29" s="102"/>
      <c r="Q29" s="93"/>
      <c r="R29" s="94"/>
      <c r="S29" s="93"/>
      <c r="T29" s="93"/>
      <c r="U29" s="104"/>
      <c r="V29" s="105"/>
      <c r="W29" s="105"/>
      <c r="X29" s="104"/>
      <c r="Y29" s="103"/>
    </row>
    <row r="30" spans="1:27" ht="25.35" customHeight="1">
      <c r="A30" s="95">
        <v>16</v>
      </c>
      <c r="B30" s="123">
        <v>17</v>
      </c>
      <c r="C30" s="96" t="s">
        <v>750</v>
      </c>
      <c r="D30" s="97">
        <v>1126</v>
      </c>
      <c r="E30" s="97">
        <v>2704.9</v>
      </c>
      <c r="F30" s="98">
        <f t="shared" si="1"/>
        <v>-0.5837184369107915</v>
      </c>
      <c r="G30" s="97">
        <v>197</v>
      </c>
      <c r="H30" s="99">
        <v>9</v>
      </c>
      <c r="I30" s="99">
        <f t="shared" si="2"/>
        <v>21.888888888888889</v>
      </c>
      <c r="J30" s="99">
        <v>7</v>
      </c>
      <c r="K30" s="99">
        <v>7</v>
      </c>
      <c r="L30" s="97">
        <v>168714.81</v>
      </c>
      <c r="M30" s="97">
        <v>28241</v>
      </c>
      <c r="N30" s="107">
        <v>44834</v>
      </c>
      <c r="O30" s="101" t="s">
        <v>130</v>
      </c>
      <c r="P30" s="73"/>
      <c r="Q30" s="60"/>
      <c r="R30" s="60"/>
      <c r="S30" s="60"/>
      <c r="T30" s="60"/>
      <c r="U30" s="60"/>
      <c r="V30" s="60"/>
      <c r="W30" s="2"/>
      <c r="X30" s="2"/>
      <c r="Y30" s="75"/>
      <c r="Z30" s="75"/>
      <c r="AA30" s="60"/>
    </row>
    <row r="31" spans="1:27" s="106" customFormat="1" ht="25.35" customHeight="1">
      <c r="A31" s="95">
        <v>17</v>
      </c>
      <c r="B31" s="95">
        <v>20</v>
      </c>
      <c r="C31" s="96" t="s">
        <v>171</v>
      </c>
      <c r="D31" s="97">
        <v>1102.68</v>
      </c>
      <c r="E31" s="66" t="s">
        <v>36</v>
      </c>
      <c r="F31" s="66" t="s">
        <v>36</v>
      </c>
      <c r="G31" s="97">
        <v>241</v>
      </c>
      <c r="H31" s="99">
        <v>9</v>
      </c>
      <c r="I31" s="99">
        <f t="shared" si="2"/>
        <v>26.777777777777779</v>
      </c>
      <c r="J31" s="99">
        <v>2</v>
      </c>
      <c r="K31" s="99" t="s">
        <v>36</v>
      </c>
      <c r="L31" s="97">
        <v>230052.44</v>
      </c>
      <c r="M31" s="97">
        <v>45919</v>
      </c>
      <c r="N31" s="107">
        <v>44526</v>
      </c>
      <c r="O31" s="101" t="s">
        <v>43</v>
      </c>
      <c r="P31" s="102"/>
      <c r="Q31" s="93"/>
      <c r="R31" s="94"/>
      <c r="S31" s="93"/>
      <c r="T31" s="93"/>
      <c r="U31" s="104"/>
      <c r="V31" s="105"/>
      <c r="W31" s="105"/>
      <c r="X31" s="104"/>
      <c r="Y31" s="103"/>
    </row>
    <row r="32" spans="1:27" s="106" customFormat="1" ht="25.35" customHeight="1">
      <c r="A32" s="95">
        <v>18</v>
      </c>
      <c r="B32" s="95" t="s">
        <v>58</v>
      </c>
      <c r="C32" s="96" t="s">
        <v>823</v>
      </c>
      <c r="D32" s="97">
        <v>995.94</v>
      </c>
      <c r="E32" s="66" t="s">
        <v>36</v>
      </c>
      <c r="F32" s="66" t="s">
        <v>36</v>
      </c>
      <c r="G32" s="97">
        <v>155</v>
      </c>
      <c r="H32" s="99">
        <v>3</v>
      </c>
      <c r="I32" s="99">
        <f t="shared" si="2"/>
        <v>51.666666666666664</v>
      </c>
      <c r="J32" s="99">
        <v>3</v>
      </c>
      <c r="K32" s="99">
        <v>0</v>
      </c>
      <c r="L32" s="97">
        <v>995.94</v>
      </c>
      <c r="M32" s="97">
        <v>155</v>
      </c>
      <c r="N32" s="64" t="s">
        <v>60</v>
      </c>
      <c r="O32" s="101" t="s">
        <v>824</v>
      </c>
      <c r="P32" s="102"/>
      <c r="Q32" s="93"/>
      <c r="R32" s="94"/>
      <c r="S32" s="93"/>
      <c r="T32" s="93"/>
      <c r="U32" s="104"/>
      <c r="V32" s="105"/>
      <c r="W32" s="105"/>
      <c r="X32" s="104"/>
      <c r="Y32" s="103"/>
    </row>
    <row r="33" spans="1:28" customFormat="1" ht="25.35" customHeight="1">
      <c r="A33" s="95">
        <v>19</v>
      </c>
      <c r="B33" s="95">
        <v>18</v>
      </c>
      <c r="C33" s="96" t="s">
        <v>652</v>
      </c>
      <c r="D33" s="97">
        <v>965.68</v>
      </c>
      <c r="E33" s="97">
        <v>1942.67</v>
      </c>
      <c r="F33" s="98">
        <f>(D33-E33)/E33</f>
        <v>-0.50291094215692844</v>
      </c>
      <c r="G33" s="97">
        <v>165</v>
      </c>
      <c r="H33" s="99">
        <v>2</v>
      </c>
      <c r="I33" s="99">
        <f t="shared" si="2"/>
        <v>82.5</v>
      </c>
      <c r="J33" s="99">
        <v>1</v>
      </c>
      <c r="K33" s="99">
        <v>20</v>
      </c>
      <c r="L33" s="97">
        <v>1340387.01</v>
      </c>
      <c r="M33" s="97">
        <v>248855</v>
      </c>
      <c r="N33" s="107">
        <v>44743</v>
      </c>
      <c r="O33" s="101" t="s">
        <v>37</v>
      </c>
      <c r="P33" s="128"/>
      <c r="Q33" s="129"/>
      <c r="R33" s="130"/>
      <c r="S33" s="130"/>
      <c r="T33" s="129"/>
      <c r="U33" s="129"/>
      <c r="V33" s="129"/>
      <c r="W33" s="131"/>
      <c r="X33" s="131"/>
      <c r="Y33" s="132"/>
      <c r="Z33" s="132"/>
      <c r="AA33" s="129"/>
    </row>
    <row r="34" spans="1:28" customFormat="1" ht="25.35" customHeight="1">
      <c r="A34" s="95">
        <v>20</v>
      </c>
      <c r="B34" s="95">
        <v>11</v>
      </c>
      <c r="C34" s="96" t="s">
        <v>813</v>
      </c>
      <c r="D34" s="97">
        <v>833.75</v>
      </c>
      <c r="E34" s="99">
        <v>6971.56</v>
      </c>
      <c r="F34" s="98">
        <f>(D34-E34)/E34</f>
        <v>-0.8804069677374935</v>
      </c>
      <c r="G34" s="97">
        <v>141</v>
      </c>
      <c r="H34" s="99">
        <v>10</v>
      </c>
      <c r="I34" s="99">
        <f t="shared" si="2"/>
        <v>14.1</v>
      </c>
      <c r="J34" s="99">
        <v>5</v>
      </c>
      <c r="K34" s="99">
        <v>2</v>
      </c>
      <c r="L34" s="97">
        <v>7805.31</v>
      </c>
      <c r="M34" s="97">
        <v>1235</v>
      </c>
      <c r="N34" s="107">
        <v>44869</v>
      </c>
      <c r="O34" s="101" t="s">
        <v>814</v>
      </c>
      <c r="P34" s="128"/>
      <c r="Q34" s="129"/>
      <c r="R34" s="130"/>
      <c r="S34" s="130"/>
      <c r="T34" s="129"/>
      <c r="U34" s="129"/>
      <c r="V34" s="129"/>
      <c r="W34" s="131"/>
      <c r="X34" s="131"/>
      <c r="Y34" s="132"/>
      <c r="Z34" s="132"/>
      <c r="AA34" s="129"/>
    </row>
    <row r="35" spans="1:28" s="106" customFormat="1" ht="25.35" customHeight="1">
      <c r="A35" s="95"/>
      <c r="B35" s="76"/>
      <c r="C35" s="52" t="s">
        <v>66</v>
      </c>
      <c r="D35" s="124">
        <f>SUM(D23:D34)</f>
        <v>441948.12</v>
      </c>
      <c r="E35" s="124">
        <v>421507.93</v>
      </c>
      <c r="F35" s="125">
        <f>(D35-E35)/E35</f>
        <v>4.8493014117195858E-2</v>
      </c>
      <c r="G35" s="126">
        <f>SUM(G23:G34)</f>
        <v>67225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8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8" ht="25.35" customHeight="1">
      <c r="A37" s="95">
        <v>21</v>
      </c>
      <c r="B37" s="95" t="s">
        <v>58</v>
      </c>
      <c r="C37" s="96" t="s">
        <v>825</v>
      </c>
      <c r="D37" s="97">
        <v>299</v>
      </c>
      <c r="E37" s="66" t="s">
        <v>36</v>
      </c>
      <c r="F37" s="66" t="s">
        <v>36</v>
      </c>
      <c r="G37" s="97">
        <v>69</v>
      </c>
      <c r="H37" s="99">
        <v>1</v>
      </c>
      <c r="I37" s="99">
        <f>G37/H37</f>
        <v>69</v>
      </c>
      <c r="J37" s="99">
        <v>1</v>
      </c>
      <c r="K37" s="66">
        <v>0</v>
      </c>
      <c r="L37" s="97">
        <v>299</v>
      </c>
      <c r="M37" s="97">
        <v>69</v>
      </c>
      <c r="N37" s="64" t="s">
        <v>60</v>
      </c>
      <c r="O37" s="64" t="s">
        <v>84</v>
      </c>
      <c r="P37" s="74"/>
      <c r="Q37" s="74"/>
      <c r="R37" s="74"/>
      <c r="S37" s="74"/>
      <c r="T37" s="60"/>
      <c r="U37" s="75"/>
      <c r="V37" s="2"/>
      <c r="W37" s="2"/>
      <c r="X37" s="75"/>
      <c r="Y37" s="60"/>
    </row>
    <row r="38" spans="1:28" s="106" customFormat="1" ht="25.35" customHeight="1">
      <c r="A38" s="95">
        <v>22</v>
      </c>
      <c r="B38" s="95">
        <v>21</v>
      </c>
      <c r="C38" s="96" t="s">
        <v>790</v>
      </c>
      <c r="D38" s="97">
        <v>263</v>
      </c>
      <c r="E38" s="97">
        <v>1128</v>
      </c>
      <c r="F38" s="98">
        <f>(D38-E38)/E38</f>
        <v>-0.76684397163120566</v>
      </c>
      <c r="G38" s="97">
        <v>52</v>
      </c>
      <c r="H38" s="66" t="s">
        <v>36</v>
      </c>
      <c r="I38" s="66" t="s">
        <v>36</v>
      </c>
      <c r="J38" s="66">
        <v>2</v>
      </c>
      <c r="K38" s="99">
        <v>3</v>
      </c>
      <c r="L38" s="97">
        <v>7525</v>
      </c>
      <c r="M38" s="97">
        <v>1247</v>
      </c>
      <c r="N38" s="107">
        <v>44862</v>
      </c>
      <c r="O38" s="101" t="s">
        <v>47</v>
      </c>
      <c r="P38" s="102"/>
      <c r="Q38" s="102"/>
      <c r="R38" s="102"/>
      <c r="S38" s="102"/>
      <c r="T38" s="102"/>
      <c r="U38" s="104"/>
      <c r="V38" s="105"/>
      <c r="W38" s="105"/>
      <c r="X38" s="104"/>
      <c r="Y38" s="103"/>
    </row>
    <row r="39" spans="1:28" s="106" customFormat="1" ht="25.35" customHeight="1">
      <c r="A39" s="95">
        <v>23</v>
      </c>
      <c r="B39" s="95"/>
      <c r="C39" s="68" t="s">
        <v>756</v>
      </c>
      <c r="D39" s="97">
        <v>230</v>
      </c>
      <c r="E39" s="66" t="s">
        <v>36</v>
      </c>
      <c r="F39" s="66" t="s">
        <v>36</v>
      </c>
      <c r="G39" s="97">
        <v>46</v>
      </c>
      <c r="H39" s="99">
        <v>1</v>
      </c>
      <c r="I39" s="99">
        <f>G39/H39</f>
        <v>46</v>
      </c>
      <c r="J39" s="99">
        <v>1</v>
      </c>
      <c r="K39" s="99" t="s">
        <v>36</v>
      </c>
      <c r="L39" s="97">
        <v>37054.03</v>
      </c>
      <c r="M39" s="97">
        <v>5891</v>
      </c>
      <c r="N39" s="65">
        <v>44841</v>
      </c>
      <c r="O39" s="64" t="s">
        <v>43</v>
      </c>
      <c r="P39" s="102"/>
      <c r="Q39" s="102"/>
      <c r="R39" s="103"/>
      <c r="S39" s="103"/>
      <c r="T39" s="104"/>
      <c r="U39" s="103"/>
      <c r="V39" s="105"/>
      <c r="W39" s="105"/>
      <c r="X39" s="104"/>
      <c r="Y39" s="103"/>
    </row>
    <row r="40" spans="1:28" s="106" customFormat="1" ht="25.35" customHeight="1">
      <c r="A40" s="95">
        <v>24</v>
      </c>
      <c r="B40" s="69" t="s">
        <v>36</v>
      </c>
      <c r="C40" s="68" t="s">
        <v>699</v>
      </c>
      <c r="D40" s="97">
        <v>160</v>
      </c>
      <c r="E40" s="66" t="s">
        <v>36</v>
      </c>
      <c r="F40" s="66" t="s">
        <v>36</v>
      </c>
      <c r="G40" s="97">
        <v>32</v>
      </c>
      <c r="H40" s="66">
        <v>1</v>
      </c>
      <c r="I40" s="99">
        <f>G40/H40</f>
        <v>32</v>
      </c>
      <c r="J40" s="66">
        <v>1</v>
      </c>
      <c r="K40" s="99" t="s">
        <v>36</v>
      </c>
      <c r="L40" s="97">
        <v>28675.47</v>
      </c>
      <c r="M40" s="97">
        <v>6547</v>
      </c>
      <c r="N40" s="65">
        <v>44785</v>
      </c>
      <c r="O40" s="64" t="s">
        <v>84</v>
      </c>
      <c r="P40" s="102"/>
      <c r="Q40" s="102"/>
      <c r="R40" s="103"/>
      <c r="S40" s="103"/>
      <c r="T40" s="103"/>
      <c r="U40" s="104"/>
      <c r="V40" s="105"/>
      <c r="W40" s="105"/>
      <c r="X40" s="104"/>
      <c r="Y40" s="103"/>
    </row>
    <row r="41" spans="1:28" s="106" customFormat="1" ht="25.35" customHeight="1">
      <c r="A41" s="95">
        <v>25</v>
      </c>
      <c r="B41" s="66" t="s">
        <v>36</v>
      </c>
      <c r="C41" s="68" t="s">
        <v>721</v>
      </c>
      <c r="D41" s="97">
        <v>148</v>
      </c>
      <c r="E41" s="66" t="s">
        <v>36</v>
      </c>
      <c r="F41" s="66" t="s">
        <v>36</v>
      </c>
      <c r="G41" s="67">
        <v>27</v>
      </c>
      <c r="H41" s="66" t="s">
        <v>36</v>
      </c>
      <c r="I41" s="66" t="s">
        <v>36</v>
      </c>
      <c r="J41" s="66">
        <v>2</v>
      </c>
      <c r="K41" s="66" t="s">
        <v>36</v>
      </c>
      <c r="L41" s="97">
        <v>11946</v>
      </c>
      <c r="M41" s="97">
        <v>2195</v>
      </c>
      <c r="N41" s="65">
        <v>44806</v>
      </c>
      <c r="O41" s="64" t="s">
        <v>47</v>
      </c>
      <c r="P41" s="102"/>
      <c r="Q41" s="102"/>
      <c r="R41" s="103"/>
      <c r="S41" s="103"/>
      <c r="T41" s="103"/>
      <c r="U41" s="104"/>
      <c r="V41" s="105"/>
      <c r="W41" s="105"/>
      <c r="X41" s="104"/>
      <c r="Y41" s="103"/>
    </row>
    <row r="42" spans="1:28" s="106" customFormat="1" ht="25.35" customHeight="1">
      <c r="A42" s="95">
        <v>26</v>
      </c>
      <c r="B42" s="95">
        <v>24</v>
      </c>
      <c r="C42" s="68" t="s">
        <v>810</v>
      </c>
      <c r="D42" s="67">
        <v>110</v>
      </c>
      <c r="E42" s="66">
        <v>520</v>
      </c>
      <c r="F42" s="98">
        <f t="shared" ref="F42:F47" si="3">(D42-E42)/E42</f>
        <v>-0.78846153846153844</v>
      </c>
      <c r="G42" s="97">
        <v>16</v>
      </c>
      <c r="H42" s="66">
        <v>1</v>
      </c>
      <c r="I42" s="66">
        <f>G42/H42</f>
        <v>16</v>
      </c>
      <c r="J42" s="99">
        <v>1</v>
      </c>
      <c r="K42" s="66" t="s">
        <v>36</v>
      </c>
      <c r="L42" s="97">
        <v>41378.39</v>
      </c>
      <c r="M42" s="97">
        <v>6740</v>
      </c>
      <c r="N42" s="107">
        <v>44813</v>
      </c>
      <c r="O42" s="64" t="s">
        <v>50</v>
      </c>
      <c r="P42" s="110"/>
      <c r="Q42" s="111"/>
      <c r="R42" s="103"/>
      <c r="S42" s="102"/>
      <c r="T42" s="102"/>
      <c r="U42" s="103"/>
      <c r="V42" s="103"/>
      <c r="W42" s="104"/>
      <c r="X42" s="103"/>
      <c r="Y42" s="104"/>
      <c r="Z42" s="105"/>
      <c r="AA42" s="105"/>
      <c r="AB42" s="103"/>
    </row>
    <row r="43" spans="1:28" s="106" customFormat="1" ht="25.35" customHeight="1">
      <c r="A43" s="95">
        <v>27</v>
      </c>
      <c r="B43" s="95">
        <v>28</v>
      </c>
      <c r="C43" s="96" t="s">
        <v>757</v>
      </c>
      <c r="D43" s="97">
        <v>62</v>
      </c>
      <c r="E43" s="97">
        <v>340.5</v>
      </c>
      <c r="F43" s="98">
        <f t="shared" si="3"/>
        <v>-0.81791483113069019</v>
      </c>
      <c r="G43" s="97">
        <v>18</v>
      </c>
      <c r="H43" s="99">
        <v>2</v>
      </c>
      <c r="I43" s="99">
        <f>G43/H43</f>
        <v>9</v>
      </c>
      <c r="J43" s="99">
        <v>1</v>
      </c>
      <c r="K43" s="99">
        <v>6</v>
      </c>
      <c r="L43" s="97">
        <v>15618.02</v>
      </c>
      <c r="M43" s="97">
        <v>2454</v>
      </c>
      <c r="N43" s="107">
        <v>44841</v>
      </c>
      <c r="O43" s="101" t="s">
        <v>37</v>
      </c>
      <c r="P43" s="110"/>
      <c r="Q43" s="111"/>
      <c r="R43" s="103"/>
      <c r="S43" s="102"/>
      <c r="T43" s="102"/>
      <c r="U43" s="103"/>
      <c r="V43" s="103"/>
      <c r="W43" s="104"/>
      <c r="X43" s="103"/>
      <c r="Y43" s="104"/>
      <c r="Z43" s="105"/>
      <c r="AA43" s="105"/>
      <c r="AB43" s="103"/>
    </row>
    <row r="44" spans="1:28" ht="25.35" customHeight="1">
      <c r="A44" s="95">
        <v>28</v>
      </c>
      <c r="B44" s="95">
        <v>36</v>
      </c>
      <c r="C44" s="96" t="s">
        <v>51</v>
      </c>
      <c r="D44" s="97">
        <v>60</v>
      </c>
      <c r="E44" s="97">
        <v>100.8</v>
      </c>
      <c r="F44" s="98">
        <f t="shared" si="3"/>
        <v>-0.40476190476190477</v>
      </c>
      <c r="G44" s="97">
        <v>15</v>
      </c>
      <c r="H44" s="99">
        <v>1</v>
      </c>
      <c r="I44" s="99">
        <f>G44/H44</f>
        <v>15</v>
      </c>
      <c r="J44" s="99">
        <v>1</v>
      </c>
      <c r="K44" s="99" t="s">
        <v>36</v>
      </c>
      <c r="L44" s="97">
        <v>188557.52</v>
      </c>
      <c r="M44" s="97">
        <v>46536</v>
      </c>
      <c r="N44" s="107">
        <v>44659</v>
      </c>
      <c r="O44" s="101" t="s">
        <v>41</v>
      </c>
      <c r="P44" s="74"/>
      <c r="Q44" s="74"/>
      <c r="R44" s="60"/>
      <c r="S44" s="60"/>
      <c r="T44" s="60"/>
      <c r="U44" s="75"/>
      <c r="V44" s="2"/>
      <c r="W44" s="2"/>
      <c r="X44" s="75"/>
      <c r="Y44" s="60"/>
    </row>
    <row r="45" spans="1:28" s="106" customFormat="1" ht="25.35" customHeight="1">
      <c r="A45" s="95">
        <v>29</v>
      </c>
      <c r="B45" s="95">
        <v>16</v>
      </c>
      <c r="C45" s="96" t="s">
        <v>737</v>
      </c>
      <c r="D45" s="97">
        <v>52</v>
      </c>
      <c r="E45" s="97">
        <v>2746.64</v>
      </c>
      <c r="F45" s="98">
        <f t="shared" si="3"/>
        <v>-0.98106777735706174</v>
      </c>
      <c r="G45" s="97">
        <v>8</v>
      </c>
      <c r="H45" s="99">
        <v>1</v>
      </c>
      <c r="I45" s="99">
        <f>G45/H45</f>
        <v>8</v>
      </c>
      <c r="J45" s="99">
        <v>1</v>
      </c>
      <c r="K45" s="99">
        <v>8</v>
      </c>
      <c r="L45" s="97">
        <v>167460.20000000001</v>
      </c>
      <c r="M45" s="97">
        <v>26693</v>
      </c>
      <c r="N45" s="107">
        <v>44827</v>
      </c>
      <c r="O45" s="101" t="s">
        <v>56</v>
      </c>
      <c r="P45" s="103"/>
      <c r="Q45" s="102"/>
      <c r="R45" s="102"/>
      <c r="S45" s="103"/>
      <c r="T45" s="103"/>
      <c r="U45" s="103"/>
      <c r="V45" s="104"/>
      <c r="W45" s="104"/>
      <c r="X45" s="104"/>
      <c r="Y45" s="103"/>
    </row>
    <row r="46" spans="1:28" s="106" customFormat="1" ht="25.35" customHeight="1">
      <c r="A46" s="95">
        <v>30</v>
      </c>
      <c r="B46" s="95">
        <v>23</v>
      </c>
      <c r="C46" s="96" t="s">
        <v>788</v>
      </c>
      <c r="D46" s="97">
        <v>51</v>
      </c>
      <c r="E46" s="97">
        <v>602.9</v>
      </c>
      <c r="F46" s="98">
        <f t="shared" si="3"/>
        <v>-0.91540885719024712</v>
      </c>
      <c r="G46" s="97">
        <v>14</v>
      </c>
      <c r="H46" s="99">
        <v>3</v>
      </c>
      <c r="I46" s="99">
        <f>G46/H46</f>
        <v>4.666666666666667</v>
      </c>
      <c r="J46" s="99">
        <v>1</v>
      </c>
      <c r="K46" s="99">
        <v>3</v>
      </c>
      <c r="L46" s="97">
        <v>8281.0400000000009</v>
      </c>
      <c r="M46" s="97">
        <v>1251</v>
      </c>
      <c r="N46" s="107">
        <v>44862</v>
      </c>
      <c r="O46" s="101" t="s">
        <v>84</v>
      </c>
      <c r="P46" s="103"/>
      <c r="Q46" s="102"/>
      <c r="R46" s="102"/>
      <c r="S46" s="103"/>
      <c r="T46" s="103"/>
      <c r="U46" s="103"/>
      <c r="V46" s="104"/>
      <c r="W46" s="105"/>
      <c r="X46" s="104"/>
      <c r="Y46" s="103"/>
    </row>
    <row r="47" spans="1:28" s="106" customFormat="1" ht="25.35" customHeight="1">
      <c r="A47" s="95"/>
      <c r="B47" s="76"/>
      <c r="C47" s="52" t="s">
        <v>90</v>
      </c>
      <c r="D47" s="124">
        <f>SUM(D35:D46)</f>
        <v>443383.12</v>
      </c>
      <c r="E47" s="124">
        <v>426739.55</v>
      </c>
      <c r="F47" s="125">
        <f t="shared" si="3"/>
        <v>3.9001704904080267E-2</v>
      </c>
      <c r="G47" s="126">
        <f>SUM(G35:G46)</f>
        <v>67522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8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69" t="s">
        <v>36</v>
      </c>
      <c r="C49" s="68" t="s">
        <v>822</v>
      </c>
      <c r="D49" s="67">
        <v>42</v>
      </c>
      <c r="E49" s="66" t="s">
        <v>36</v>
      </c>
      <c r="F49" s="66" t="s">
        <v>36</v>
      </c>
      <c r="G49" s="67">
        <v>6</v>
      </c>
      <c r="H49" s="66">
        <v>2</v>
      </c>
      <c r="I49" s="66">
        <f>G49/H49</f>
        <v>3</v>
      </c>
      <c r="J49" s="66">
        <v>2</v>
      </c>
      <c r="K49" s="66" t="s">
        <v>36</v>
      </c>
      <c r="L49" s="67">
        <v>5989.16</v>
      </c>
      <c r="M49" s="67">
        <v>1058</v>
      </c>
      <c r="N49" s="127">
        <v>44771</v>
      </c>
      <c r="O49" s="64" t="s">
        <v>50</v>
      </c>
      <c r="P49" s="102"/>
      <c r="Q49" s="102"/>
      <c r="R49" s="121"/>
      <c r="S49" s="121"/>
      <c r="T49" s="121"/>
      <c r="U49" s="120"/>
      <c r="V49" s="121"/>
      <c r="W49" s="105"/>
      <c r="X49" s="104"/>
      <c r="Y49" s="103"/>
    </row>
    <row r="50" spans="1:25" s="106" customFormat="1" ht="25.35" customHeight="1">
      <c r="A50" s="95">
        <v>32</v>
      </c>
      <c r="B50" s="95">
        <v>15</v>
      </c>
      <c r="C50" s="96" t="s">
        <v>803</v>
      </c>
      <c r="D50" s="97">
        <v>26.6</v>
      </c>
      <c r="E50" s="99">
        <v>3011.07</v>
      </c>
      <c r="F50" s="98">
        <f>(D50-E50)/E50</f>
        <v>-0.99116593104776707</v>
      </c>
      <c r="G50" s="97">
        <v>4</v>
      </c>
      <c r="H50" s="99">
        <v>1</v>
      </c>
      <c r="I50" s="99">
        <f>G50/H50</f>
        <v>4</v>
      </c>
      <c r="J50" s="99">
        <v>1</v>
      </c>
      <c r="K50" s="99">
        <v>2</v>
      </c>
      <c r="L50" s="97">
        <v>3037.67</v>
      </c>
      <c r="M50" s="97">
        <v>496</v>
      </c>
      <c r="N50" s="107">
        <v>44869</v>
      </c>
      <c r="O50" s="101" t="s">
        <v>804</v>
      </c>
      <c r="P50" s="102"/>
      <c r="Q50" s="102"/>
      <c r="R50" s="121"/>
      <c r="S50" s="121"/>
      <c r="T50" s="121"/>
      <c r="U50" s="120"/>
      <c r="V50" s="121"/>
      <c r="W50" s="105"/>
      <c r="X50" s="104"/>
      <c r="Y50" s="103"/>
    </row>
    <row r="51" spans="1:25" s="106" customFormat="1" ht="25.35" customHeight="1">
      <c r="A51" s="95">
        <v>33</v>
      </c>
      <c r="B51" s="95">
        <v>35</v>
      </c>
      <c r="C51" s="96" t="s">
        <v>799</v>
      </c>
      <c r="D51" s="97">
        <v>25</v>
      </c>
      <c r="E51" s="97">
        <v>132</v>
      </c>
      <c r="F51" s="98">
        <f>(D51-E51)/E51</f>
        <v>-0.81060606060606055</v>
      </c>
      <c r="G51" s="97">
        <v>7</v>
      </c>
      <c r="H51" s="99">
        <v>2</v>
      </c>
      <c r="I51" s="99">
        <f>G51/H51</f>
        <v>3.5</v>
      </c>
      <c r="J51" s="99">
        <v>2</v>
      </c>
      <c r="K51" s="99">
        <v>3</v>
      </c>
      <c r="L51" s="97">
        <v>6320.82</v>
      </c>
      <c r="M51" s="97">
        <v>1001</v>
      </c>
      <c r="N51" s="107">
        <v>44862</v>
      </c>
      <c r="O51" s="101" t="s">
        <v>130</v>
      </c>
      <c r="P51" s="102"/>
      <c r="Q51" s="102"/>
      <c r="R51" s="102"/>
      <c r="S51" s="102"/>
      <c r="T51" s="102"/>
      <c r="U51" s="102"/>
      <c r="V51" s="102"/>
      <c r="W51" s="104"/>
      <c r="X51" s="109"/>
    </row>
    <row r="52" spans="1:25" ht="25.35" customHeight="1">
      <c r="A52" s="41"/>
      <c r="B52" s="41"/>
      <c r="C52" s="52" t="s">
        <v>208</v>
      </c>
      <c r="D52" s="62">
        <f>SUM(D47:D51)</f>
        <v>443476.72</v>
      </c>
      <c r="E52" s="62">
        <v>427861.85</v>
      </c>
      <c r="F52" s="20">
        <f>(D52-E52)/E52</f>
        <v>3.6495121030304514E-2</v>
      </c>
      <c r="G52" s="62">
        <f>SUM(G47:G51)</f>
        <v>67539</v>
      </c>
      <c r="H52" s="62"/>
      <c r="I52" s="43"/>
      <c r="J52" s="119"/>
      <c r="K52" s="119"/>
      <c r="L52" s="45"/>
      <c r="M52" s="49"/>
      <c r="N52" s="46"/>
      <c r="O52" s="53"/>
      <c r="P52" s="61"/>
      <c r="U52" s="60"/>
    </row>
    <row r="53" spans="1:25" ht="23.1" customHeight="1"/>
    <row r="54" spans="1:25" ht="17.100000000000001" customHeight="1"/>
    <row r="70" spans="16:21" ht="12" customHeight="1"/>
    <row r="73" spans="16:21">
      <c r="S73" s="61"/>
    </row>
    <row r="74" spans="16:21">
      <c r="P74" s="61"/>
    </row>
    <row r="75" spans="16:21">
      <c r="U75" s="61"/>
    </row>
  </sheetData>
  <sortState xmlns:xlrd2="http://schemas.microsoft.com/office/spreadsheetml/2017/richdata2" ref="B13:O51">
    <sortCondition descending="1" ref="D13:D51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B232B-AF4E-4358-A30A-491B585D86F7}">
  <sheetPr>
    <tabColor theme="0"/>
  </sheetPr>
  <dimension ref="A1:AB79"/>
  <sheetViews>
    <sheetView topLeftCell="A4" zoomScale="60" zoomScaleNormal="60" workbookViewId="0">
      <selection activeCell="J15" sqref="J1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5" ht="19.5" customHeight="1">
      <c r="A1" s="30"/>
      <c r="B1" s="30"/>
      <c r="C1" s="30"/>
      <c r="D1" s="30"/>
      <c r="E1" s="30"/>
      <c r="F1" s="30" t="s">
        <v>811</v>
      </c>
      <c r="G1" s="30"/>
      <c r="H1" s="30"/>
      <c r="I1" s="30"/>
    </row>
    <row r="2" spans="1:25" ht="19.5" customHeight="1">
      <c r="A2" s="30"/>
      <c r="B2" s="30"/>
      <c r="C2" s="30"/>
      <c r="D2" s="30"/>
      <c r="E2" s="30"/>
      <c r="F2" s="30" t="s">
        <v>812</v>
      </c>
      <c r="G2" s="30"/>
      <c r="H2" s="30"/>
      <c r="I2" s="30"/>
      <c r="J2" s="30"/>
      <c r="K2" s="30"/>
    </row>
    <row r="4" spans="1:25" ht="15.75" customHeight="1" thickBot="1"/>
    <row r="5" spans="1:25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5" ht="21.6">
      <c r="A6" s="207"/>
      <c r="B6" s="207"/>
      <c r="C6" s="212"/>
      <c r="D6" s="32" t="s">
        <v>800</v>
      </c>
      <c r="E6" s="113" t="s">
        <v>794</v>
      </c>
      <c r="F6" s="212"/>
      <c r="G6" s="212" t="s">
        <v>800</v>
      </c>
      <c r="H6" s="212"/>
      <c r="I6" s="212"/>
      <c r="J6" s="215"/>
      <c r="K6" s="215"/>
      <c r="L6" s="212"/>
      <c r="M6" s="212"/>
      <c r="N6" s="212"/>
      <c r="O6" s="212"/>
    </row>
    <row r="7" spans="1:25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5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5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5" ht="21.6">
      <c r="A10" s="207"/>
      <c r="B10" s="207"/>
      <c r="C10" s="212"/>
      <c r="D10" s="32" t="s">
        <v>801</v>
      </c>
      <c r="E10" s="113" t="s">
        <v>802</v>
      </c>
      <c r="F10" s="212"/>
      <c r="G10" s="32" t="s">
        <v>801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5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5" ht="15.6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5" s="106" customFormat="1" ht="25.35" customHeight="1">
      <c r="A13" s="95">
        <v>1</v>
      </c>
      <c r="B13" s="95">
        <v>1</v>
      </c>
      <c r="C13" s="96" t="s">
        <v>774</v>
      </c>
      <c r="D13" s="97">
        <v>144289.76999999999</v>
      </c>
      <c r="E13" s="97">
        <v>193247.45</v>
      </c>
      <c r="F13" s="98">
        <f t="shared" ref="F13:F20" si="0">(D13-E13)/E13</f>
        <v>-0.2533419199063171</v>
      </c>
      <c r="G13" s="97">
        <v>19397</v>
      </c>
      <c r="H13" s="99">
        <v>269</v>
      </c>
      <c r="I13" s="99">
        <f t="shared" ref="I13:I18" si="1">G13/H13</f>
        <v>72.107806691449809</v>
      </c>
      <c r="J13" s="99">
        <v>14</v>
      </c>
      <c r="K13" s="99">
        <v>4</v>
      </c>
      <c r="L13" s="97">
        <v>669580</v>
      </c>
      <c r="M13" s="97">
        <v>94447</v>
      </c>
      <c r="N13" s="107">
        <v>44848</v>
      </c>
      <c r="O13" s="101" t="s">
        <v>775</v>
      </c>
      <c r="P13" s="108"/>
      <c r="Q13" s="109"/>
      <c r="R13" s="103"/>
      <c r="S13" s="105"/>
      <c r="T13" s="109"/>
      <c r="U13" s="103"/>
      <c r="V13" s="105"/>
      <c r="W13" s="103"/>
      <c r="X13" s="103"/>
    </row>
    <row r="14" spans="1:25" s="106" customFormat="1" ht="25.35" customHeight="1">
      <c r="A14" s="95">
        <v>2</v>
      </c>
      <c r="B14" s="95" t="s">
        <v>34</v>
      </c>
      <c r="C14" s="96" t="s">
        <v>793</v>
      </c>
      <c r="D14" s="97">
        <v>56531.72</v>
      </c>
      <c r="E14" s="97">
        <v>13286.83</v>
      </c>
      <c r="F14" s="98">
        <f t="shared" si="0"/>
        <v>3.254718394078949</v>
      </c>
      <c r="G14" s="97">
        <v>11401</v>
      </c>
      <c r="H14" s="99">
        <v>253</v>
      </c>
      <c r="I14" s="99">
        <f t="shared" si="1"/>
        <v>45.063241106719367</v>
      </c>
      <c r="J14" s="99">
        <v>19</v>
      </c>
      <c r="K14" s="99">
        <v>1</v>
      </c>
      <c r="L14" s="97">
        <v>70307.55</v>
      </c>
      <c r="M14" s="97">
        <v>14186</v>
      </c>
      <c r="N14" s="100">
        <v>44869</v>
      </c>
      <c r="O14" s="101" t="s">
        <v>142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5" s="106" customFormat="1" ht="25.35" customHeight="1">
      <c r="A15" s="95">
        <v>3</v>
      </c>
      <c r="B15" s="95" t="s">
        <v>34</v>
      </c>
      <c r="C15" s="96" t="s">
        <v>792</v>
      </c>
      <c r="D15" s="97">
        <v>52021.87</v>
      </c>
      <c r="E15" s="97">
        <v>3330.11</v>
      </c>
      <c r="F15" s="98">
        <f t="shared" si="0"/>
        <v>14.621667152136116</v>
      </c>
      <c r="G15" s="97">
        <v>8039</v>
      </c>
      <c r="H15" s="97">
        <v>290</v>
      </c>
      <c r="I15" s="99">
        <f t="shared" si="1"/>
        <v>27.720689655172414</v>
      </c>
      <c r="J15" s="99">
        <v>21</v>
      </c>
      <c r="K15" s="99">
        <v>1</v>
      </c>
      <c r="L15" s="97">
        <v>55351.99</v>
      </c>
      <c r="M15" s="97">
        <v>8530</v>
      </c>
      <c r="N15" s="107">
        <v>44869</v>
      </c>
      <c r="O15" s="101" t="s">
        <v>41</v>
      </c>
      <c r="P15" s="102"/>
      <c r="Q15" s="102"/>
      <c r="R15" s="103"/>
      <c r="S15" s="103"/>
      <c r="T15" s="103"/>
      <c r="U15" s="104"/>
      <c r="V15" s="105"/>
      <c r="W15" s="105"/>
      <c r="X15" s="105"/>
      <c r="Y15" s="103"/>
    </row>
    <row r="16" spans="1:25" s="106" customFormat="1" ht="25.35" customHeight="1">
      <c r="A16" s="95">
        <v>4</v>
      </c>
      <c r="B16" s="95">
        <v>3</v>
      </c>
      <c r="C16" s="96" t="s">
        <v>786</v>
      </c>
      <c r="D16" s="97">
        <v>32166.25</v>
      </c>
      <c r="E16" s="97">
        <v>37787.39</v>
      </c>
      <c r="F16" s="98">
        <f t="shared" si="0"/>
        <v>-0.14875703243859922</v>
      </c>
      <c r="G16" s="97">
        <v>5038</v>
      </c>
      <c r="H16" s="99">
        <v>80</v>
      </c>
      <c r="I16" s="99">
        <f t="shared" si="1"/>
        <v>62.975000000000001</v>
      </c>
      <c r="J16" s="99">
        <v>20</v>
      </c>
      <c r="K16" s="99">
        <v>3</v>
      </c>
      <c r="L16" s="97">
        <v>114737.04</v>
      </c>
      <c r="M16" s="97">
        <v>18254</v>
      </c>
      <c r="N16" s="107">
        <v>44855</v>
      </c>
      <c r="O16" s="101" t="s">
        <v>139</v>
      </c>
      <c r="P16" s="102"/>
      <c r="Q16" s="102"/>
      <c r="R16" s="103"/>
      <c r="S16" s="103"/>
      <c r="T16" s="103"/>
      <c r="U16" s="103"/>
      <c r="V16" s="103"/>
      <c r="W16" s="103"/>
      <c r="X16" s="105"/>
    </row>
    <row r="17" spans="1:25" ht="25.35" customHeight="1">
      <c r="A17" s="95">
        <v>5</v>
      </c>
      <c r="B17" s="95">
        <v>2</v>
      </c>
      <c r="C17" s="96" t="s">
        <v>778</v>
      </c>
      <c r="D17" s="97">
        <v>31584.66</v>
      </c>
      <c r="E17" s="97">
        <v>74124.009999999995</v>
      </c>
      <c r="F17" s="98">
        <f t="shared" si="0"/>
        <v>-0.5738943427372587</v>
      </c>
      <c r="G17" s="97">
        <v>5016</v>
      </c>
      <c r="H17" s="99">
        <v>156</v>
      </c>
      <c r="I17" s="99">
        <f t="shared" si="1"/>
        <v>32.153846153846153</v>
      </c>
      <c r="J17" s="99">
        <v>9</v>
      </c>
      <c r="K17" s="99">
        <v>3</v>
      </c>
      <c r="L17" s="97">
        <v>208310.72</v>
      </c>
      <c r="M17" s="97">
        <v>30337</v>
      </c>
      <c r="N17" s="107">
        <v>44855</v>
      </c>
      <c r="O17" s="101" t="s">
        <v>56</v>
      </c>
      <c r="P17" s="74"/>
      <c r="Q17" s="74"/>
      <c r="R17" s="60"/>
      <c r="S17" s="60"/>
      <c r="T17" s="60"/>
      <c r="U17" s="60"/>
      <c r="V17" s="60"/>
      <c r="W17" s="60"/>
      <c r="X17" s="2"/>
    </row>
    <row r="18" spans="1:25" ht="25.35" customHeight="1">
      <c r="A18" s="95">
        <v>6</v>
      </c>
      <c r="B18" s="95">
        <v>4</v>
      </c>
      <c r="C18" s="96" t="s">
        <v>755</v>
      </c>
      <c r="D18" s="97">
        <v>17518.28</v>
      </c>
      <c r="E18" s="97">
        <v>36803.99</v>
      </c>
      <c r="F18" s="98">
        <f t="shared" si="0"/>
        <v>-0.52401139115623063</v>
      </c>
      <c r="G18" s="97">
        <v>2679</v>
      </c>
      <c r="H18" s="99">
        <v>75</v>
      </c>
      <c r="I18" s="99">
        <f t="shared" si="1"/>
        <v>35.72</v>
      </c>
      <c r="J18" s="99">
        <v>8</v>
      </c>
      <c r="K18" s="99">
        <v>6</v>
      </c>
      <c r="L18" s="97">
        <v>213613.36</v>
      </c>
      <c r="M18" s="97">
        <v>32431</v>
      </c>
      <c r="N18" s="107">
        <v>44834</v>
      </c>
      <c r="O18" s="101" t="s">
        <v>39</v>
      </c>
      <c r="P18" s="74"/>
      <c r="Q18" s="74"/>
      <c r="R18" s="60"/>
      <c r="S18" s="60"/>
      <c r="T18" s="60"/>
      <c r="U18" s="60"/>
      <c r="V18" s="60"/>
      <c r="W18" s="60"/>
      <c r="X18" s="2"/>
    </row>
    <row r="19" spans="1:25" ht="25.35" customHeight="1">
      <c r="A19" s="95">
        <v>7</v>
      </c>
      <c r="B19" s="63">
        <v>6</v>
      </c>
      <c r="C19" s="68" t="s">
        <v>776</v>
      </c>
      <c r="D19" s="97">
        <v>15989</v>
      </c>
      <c r="E19" s="97">
        <v>29793</v>
      </c>
      <c r="F19" s="70">
        <f t="shared" si="0"/>
        <v>-0.46333031248951095</v>
      </c>
      <c r="G19" s="67">
        <v>3220</v>
      </c>
      <c r="H19" s="66" t="s">
        <v>36</v>
      </c>
      <c r="I19" s="66" t="s">
        <v>36</v>
      </c>
      <c r="J19" s="99">
        <v>14</v>
      </c>
      <c r="K19" s="99">
        <v>4</v>
      </c>
      <c r="L19" s="97">
        <v>106530</v>
      </c>
      <c r="M19" s="97">
        <v>21966</v>
      </c>
      <c r="N19" s="65">
        <v>44848</v>
      </c>
      <c r="O19" s="64" t="s">
        <v>47</v>
      </c>
      <c r="P19" s="74"/>
      <c r="Q19" s="74"/>
      <c r="R19" s="60"/>
      <c r="S19" s="60"/>
      <c r="T19" s="60"/>
      <c r="U19" s="60"/>
      <c r="V19" s="60"/>
      <c r="W19" s="60"/>
      <c r="X19" s="2"/>
    </row>
    <row r="20" spans="1:25" ht="25.35" customHeight="1">
      <c r="A20" s="95">
        <v>8</v>
      </c>
      <c r="B20" s="123">
        <v>7</v>
      </c>
      <c r="C20" s="96" t="s">
        <v>736</v>
      </c>
      <c r="D20" s="97">
        <v>14241</v>
      </c>
      <c r="E20" s="97">
        <v>24125</v>
      </c>
      <c r="F20" s="98">
        <f t="shared" si="0"/>
        <v>-0.40969948186528499</v>
      </c>
      <c r="G20" s="97">
        <v>2779</v>
      </c>
      <c r="H20" s="99" t="s">
        <v>36</v>
      </c>
      <c r="I20" s="99" t="s">
        <v>36</v>
      </c>
      <c r="J20" s="99">
        <v>9</v>
      </c>
      <c r="K20" s="99">
        <v>8</v>
      </c>
      <c r="L20" s="97">
        <v>194649</v>
      </c>
      <c r="M20" s="97">
        <v>39357</v>
      </c>
      <c r="N20" s="107">
        <v>44820</v>
      </c>
      <c r="O20" s="101" t="s">
        <v>47</v>
      </c>
      <c r="P20" s="74"/>
      <c r="Q20" s="74"/>
      <c r="R20" s="60"/>
      <c r="S20" s="60"/>
      <c r="T20" s="60"/>
      <c r="U20" s="60"/>
      <c r="V20" s="60"/>
      <c r="W20" s="60"/>
      <c r="X20" s="2"/>
    </row>
    <row r="21" spans="1:25" s="106" customFormat="1" ht="25.35" customHeight="1">
      <c r="A21" s="95">
        <v>9</v>
      </c>
      <c r="B21" s="95">
        <v>5</v>
      </c>
      <c r="C21" s="96" t="s">
        <v>777</v>
      </c>
      <c r="D21" s="97">
        <v>11548.05</v>
      </c>
      <c r="E21" s="97">
        <v>33785.06</v>
      </c>
      <c r="F21" s="98">
        <f>(D21-E21)/E21</f>
        <v>-0.65819063219067842</v>
      </c>
      <c r="G21" s="97">
        <v>2254</v>
      </c>
      <c r="H21" s="99">
        <v>118</v>
      </c>
      <c r="I21" s="99">
        <f>G21/H21</f>
        <v>19.101694915254239</v>
      </c>
      <c r="J21" s="99">
        <v>14</v>
      </c>
      <c r="K21" s="99">
        <v>3</v>
      </c>
      <c r="L21" s="97">
        <v>73194.820000000007</v>
      </c>
      <c r="M21" s="97">
        <v>14778</v>
      </c>
      <c r="N21" s="107">
        <v>44855</v>
      </c>
      <c r="O21" s="101" t="s">
        <v>41</v>
      </c>
      <c r="P21" s="102"/>
      <c r="Q21" s="93"/>
      <c r="R21" s="94"/>
      <c r="S21" s="93"/>
      <c r="T21" s="93"/>
      <c r="U21" s="104"/>
      <c r="V21" s="105"/>
      <c r="W21" s="105"/>
      <c r="X21" s="104"/>
      <c r="Y21" s="103"/>
    </row>
    <row r="22" spans="1:25" s="106" customFormat="1" ht="24.75" customHeight="1">
      <c r="A22" s="95">
        <v>10</v>
      </c>
      <c r="B22" s="76" t="s">
        <v>58</v>
      </c>
      <c r="C22" s="68" t="s">
        <v>805</v>
      </c>
      <c r="D22" s="67">
        <v>9233.06</v>
      </c>
      <c r="E22" s="66" t="s">
        <v>36</v>
      </c>
      <c r="F22" s="66" t="s">
        <v>36</v>
      </c>
      <c r="G22" s="97">
        <v>1451</v>
      </c>
      <c r="H22" s="66">
        <v>6</v>
      </c>
      <c r="I22" s="66">
        <f>G22/H22</f>
        <v>241.83333333333334</v>
      </c>
      <c r="J22" s="99">
        <v>5</v>
      </c>
      <c r="K22" s="99">
        <v>0</v>
      </c>
      <c r="L22" s="67">
        <v>9233.06</v>
      </c>
      <c r="M22" s="97">
        <v>1451</v>
      </c>
      <c r="N22" s="64" t="s">
        <v>60</v>
      </c>
      <c r="O22" s="64" t="s">
        <v>84</v>
      </c>
      <c r="P22" s="102"/>
      <c r="Q22" s="93"/>
      <c r="R22" s="94"/>
      <c r="S22" s="93"/>
      <c r="T22" s="93"/>
      <c r="U22" s="104"/>
      <c r="V22" s="105"/>
      <c r="W22" s="105"/>
      <c r="X22" s="104"/>
      <c r="Y22" s="103"/>
    </row>
    <row r="23" spans="1:25" s="106" customFormat="1" ht="25.35" customHeight="1">
      <c r="A23" s="95"/>
      <c r="B23" s="76"/>
      <c r="C23" s="52" t="s">
        <v>52</v>
      </c>
      <c r="D23" s="124">
        <f>SUM(D13:D22)</f>
        <v>385123.65999999992</v>
      </c>
      <c r="E23" s="62">
        <v>468492.51</v>
      </c>
      <c r="F23" s="125">
        <f>(D23-E23)/E23</f>
        <v>-0.17795129744977159</v>
      </c>
      <c r="G23" s="126">
        <f>SUM(G13:G22)</f>
        <v>61274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5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5" s="106" customFormat="1" ht="25.35" customHeight="1">
      <c r="A25" s="95">
        <v>11</v>
      </c>
      <c r="B25" s="76" t="s">
        <v>34</v>
      </c>
      <c r="C25" s="68" t="s">
        <v>813</v>
      </c>
      <c r="D25" s="67">
        <v>6971.56</v>
      </c>
      <c r="E25" s="66" t="s">
        <v>36</v>
      </c>
      <c r="F25" s="66" t="s">
        <v>36</v>
      </c>
      <c r="G25" s="97">
        <v>1094</v>
      </c>
      <c r="H25" s="66">
        <v>65</v>
      </c>
      <c r="I25" s="66">
        <f t="shared" ref="I25" si="2">G25/H25</f>
        <v>16.830769230769231</v>
      </c>
      <c r="J25" s="99">
        <v>13</v>
      </c>
      <c r="K25" s="99">
        <v>1</v>
      </c>
      <c r="L25" s="67">
        <v>6971.56</v>
      </c>
      <c r="M25" s="97">
        <v>1094</v>
      </c>
      <c r="N25" s="65">
        <v>44869</v>
      </c>
      <c r="O25" s="64" t="s">
        <v>814</v>
      </c>
      <c r="P25" s="102"/>
      <c r="Q25" s="93"/>
      <c r="R25" s="94"/>
      <c r="S25" s="93"/>
      <c r="T25" s="93"/>
      <c r="U25" s="104"/>
      <c r="V25" s="105"/>
      <c r="W25" s="105"/>
      <c r="X25" s="104"/>
      <c r="Y25" s="103"/>
    </row>
    <row r="26" spans="1:25" s="106" customFormat="1" ht="25.35" customHeight="1">
      <c r="A26" s="95">
        <v>12</v>
      </c>
      <c r="B26" s="123">
        <v>11</v>
      </c>
      <c r="C26" s="96" t="s">
        <v>701</v>
      </c>
      <c r="D26" s="97">
        <v>5850.35</v>
      </c>
      <c r="E26" s="97">
        <v>9800.83</v>
      </c>
      <c r="F26" s="98">
        <f>(D26-E26)/E26</f>
        <v>-0.40307606600665452</v>
      </c>
      <c r="G26" s="97">
        <v>924</v>
      </c>
      <c r="H26" s="99">
        <v>29</v>
      </c>
      <c r="I26" s="99">
        <f t="shared" ref="I26:I34" si="3">G26/H26</f>
        <v>31.862068965517242</v>
      </c>
      <c r="J26" s="99">
        <v>6</v>
      </c>
      <c r="K26" s="99">
        <v>12</v>
      </c>
      <c r="L26" s="97">
        <v>638860.23</v>
      </c>
      <c r="M26" s="97">
        <v>98036</v>
      </c>
      <c r="N26" s="107">
        <v>44792</v>
      </c>
      <c r="O26" s="101" t="s">
        <v>142</v>
      </c>
      <c r="P26" s="102"/>
      <c r="Q26" s="93"/>
      <c r="R26" s="94"/>
      <c r="S26" s="93"/>
      <c r="T26" s="93"/>
      <c r="U26" s="104"/>
      <c r="V26" s="105"/>
      <c r="W26" s="105"/>
      <c r="X26" s="104"/>
      <c r="Y26" s="103"/>
    </row>
    <row r="27" spans="1:25" s="106" customFormat="1" ht="25.35" customHeight="1">
      <c r="A27" s="95">
        <v>13</v>
      </c>
      <c r="B27" s="123">
        <v>8</v>
      </c>
      <c r="C27" s="96" t="s">
        <v>735</v>
      </c>
      <c r="D27" s="97">
        <v>5443.61</v>
      </c>
      <c r="E27" s="97">
        <v>15089.92</v>
      </c>
      <c r="F27" s="98">
        <f>(D27-E27)/E27</f>
        <v>-0.63925521142590558</v>
      </c>
      <c r="G27" s="97">
        <v>760</v>
      </c>
      <c r="H27" s="99">
        <v>21</v>
      </c>
      <c r="I27" s="99">
        <f t="shared" si="3"/>
        <v>36.19047619047619</v>
      </c>
      <c r="J27" s="99">
        <v>5</v>
      </c>
      <c r="K27" s="99">
        <v>8</v>
      </c>
      <c r="L27" s="97">
        <v>513140.64</v>
      </c>
      <c r="M27" s="97">
        <v>74374</v>
      </c>
      <c r="N27" s="107">
        <v>44820</v>
      </c>
      <c r="O27" s="101" t="s">
        <v>41</v>
      </c>
      <c r="P27" s="102"/>
      <c r="Q27" s="93"/>
      <c r="R27" s="94"/>
      <c r="S27" s="93"/>
      <c r="T27" s="93"/>
      <c r="U27" s="104"/>
      <c r="V27" s="105"/>
      <c r="W27" s="105"/>
      <c r="X27" s="104"/>
      <c r="Y27" s="103"/>
    </row>
    <row r="28" spans="1:25" s="106" customFormat="1" ht="25.35" customHeight="1">
      <c r="A28" s="95">
        <v>14</v>
      </c>
      <c r="B28" s="123">
        <v>10</v>
      </c>
      <c r="C28" s="96" t="s">
        <v>676</v>
      </c>
      <c r="D28" s="97">
        <v>4065.69</v>
      </c>
      <c r="E28" s="97">
        <v>10449.86</v>
      </c>
      <c r="F28" s="98">
        <f>(D28-E28)/E28</f>
        <v>-0.6109335436072828</v>
      </c>
      <c r="G28" s="97">
        <v>796</v>
      </c>
      <c r="H28" s="99">
        <v>26</v>
      </c>
      <c r="I28" s="99">
        <f t="shared" si="3"/>
        <v>30.615384615384617</v>
      </c>
      <c r="J28" s="99">
        <v>3</v>
      </c>
      <c r="K28" s="99">
        <v>15</v>
      </c>
      <c r="L28" s="97">
        <v>314985</v>
      </c>
      <c r="M28" s="97">
        <v>67209</v>
      </c>
      <c r="N28" s="107">
        <v>44771</v>
      </c>
      <c r="O28" s="101" t="s">
        <v>56</v>
      </c>
      <c r="P28" s="102"/>
      <c r="Q28" s="93"/>
      <c r="R28" s="94"/>
      <c r="S28" s="93"/>
      <c r="T28" s="93"/>
      <c r="U28" s="104"/>
      <c r="V28" s="105"/>
      <c r="W28" s="105"/>
      <c r="X28" s="104"/>
      <c r="Y28" s="103"/>
    </row>
    <row r="29" spans="1:25" s="106" customFormat="1" ht="25.35" customHeight="1">
      <c r="A29" s="95">
        <v>15</v>
      </c>
      <c r="B29" s="76" t="s">
        <v>34</v>
      </c>
      <c r="C29" s="68" t="s">
        <v>803</v>
      </c>
      <c r="D29" s="67">
        <v>3011.07</v>
      </c>
      <c r="E29" s="66" t="s">
        <v>36</v>
      </c>
      <c r="F29" s="66" t="s">
        <v>36</v>
      </c>
      <c r="G29" s="97">
        <v>492</v>
      </c>
      <c r="H29" s="66">
        <v>60</v>
      </c>
      <c r="I29" s="66">
        <f t="shared" si="3"/>
        <v>8.1999999999999993</v>
      </c>
      <c r="J29" s="99">
        <v>14</v>
      </c>
      <c r="K29" s="99">
        <v>1</v>
      </c>
      <c r="L29" s="67">
        <v>3011.07</v>
      </c>
      <c r="M29" s="97">
        <v>492</v>
      </c>
      <c r="N29" s="65">
        <v>44869</v>
      </c>
      <c r="O29" s="64" t="s">
        <v>804</v>
      </c>
      <c r="P29" s="102"/>
      <c r="Q29" s="93"/>
      <c r="R29" s="94"/>
      <c r="S29" s="93"/>
      <c r="T29" s="93"/>
      <c r="U29" s="104"/>
      <c r="V29" s="105"/>
      <c r="W29" s="105"/>
      <c r="X29" s="104"/>
      <c r="Y29" s="103"/>
    </row>
    <row r="30" spans="1:25" s="106" customFormat="1" ht="25.35" customHeight="1">
      <c r="A30" s="95">
        <v>16</v>
      </c>
      <c r="B30" s="123">
        <v>17</v>
      </c>
      <c r="C30" s="96" t="s">
        <v>737</v>
      </c>
      <c r="D30" s="97">
        <v>2746.64</v>
      </c>
      <c r="E30" s="97">
        <v>4730.29</v>
      </c>
      <c r="F30" s="98">
        <f t="shared" ref="F30:F39" si="4">(D30-E30)/E30</f>
        <v>-0.41935061063909401</v>
      </c>
      <c r="G30" s="97">
        <v>394</v>
      </c>
      <c r="H30" s="99">
        <v>14</v>
      </c>
      <c r="I30" s="99">
        <f t="shared" si="3"/>
        <v>28.142857142857142</v>
      </c>
      <c r="J30" s="99">
        <v>3</v>
      </c>
      <c r="K30" s="99">
        <v>7</v>
      </c>
      <c r="L30" s="97">
        <v>167408.20000000001</v>
      </c>
      <c r="M30" s="97">
        <v>26685</v>
      </c>
      <c r="N30" s="107">
        <v>44827</v>
      </c>
      <c r="O30" s="101" t="s">
        <v>56</v>
      </c>
      <c r="P30" s="102"/>
      <c r="Q30" s="93"/>
      <c r="R30" s="94"/>
      <c r="S30" s="93"/>
      <c r="T30" s="93"/>
      <c r="U30" s="104"/>
      <c r="V30" s="105"/>
      <c r="W30" s="105"/>
      <c r="X30" s="104"/>
      <c r="Y30" s="103"/>
    </row>
    <row r="31" spans="1:25" s="106" customFormat="1" ht="25.35" customHeight="1">
      <c r="A31" s="95">
        <v>17</v>
      </c>
      <c r="B31" s="123">
        <v>13</v>
      </c>
      <c r="C31" s="96" t="s">
        <v>750</v>
      </c>
      <c r="D31" s="97">
        <v>2704.9</v>
      </c>
      <c r="E31" s="97">
        <v>6529.76</v>
      </c>
      <c r="F31" s="98">
        <f t="shared" si="4"/>
        <v>-0.58575812893582613</v>
      </c>
      <c r="G31" s="97">
        <v>432</v>
      </c>
      <c r="H31" s="99">
        <v>17</v>
      </c>
      <c r="I31" s="99">
        <f t="shared" si="3"/>
        <v>25.411764705882351</v>
      </c>
      <c r="J31" s="99">
        <v>10</v>
      </c>
      <c r="K31" s="99">
        <v>6</v>
      </c>
      <c r="L31" s="97">
        <v>166603.41</v>
      </c>
      <c r="M31" s="97">
        <v>27642</v>
      </c>
      <c r="N31" s="107">
        <v>44834</v>
      </c>
      <c r="O31" s="101" t="s">
        <v>130</v>
      </c>
      <c r="P31" s="102"/>
      <c r="Q31" s="93"/>
      <c r="R31" s="94"/>
      <c r="S31" s="93"/>
      <c r="T31" s="93"/>
      <c r="U31" s="104"/>
      <c r="V31" s="105"/>
      <c r="W31" s="105"/>
      <c r="X31" s="104"/>
      <c r="Y31" s="103"/>
    </row>
    <row r="32" spans="1:25" ht="25.35" customHeight="1">
      <c r="A32" s="95">
        <v>18</v>
      </c>
      <c r="B32" s="95">
        <v>19</v>
      </c>
      <c r="C32" s="96" t="s">
        <v>652</v>
      </c>
      <c r="D32" s="97">
        <v>1942.67</v>
      </c>
      <c r="E32" s="97">
        <v>3570.92</v>
      </c>
      <c r="F32" s="98">
        <f t="shared" si="4"/>
        <v>-0.45597493083015023</v>
      </c>
      <c r="G32" s="97">
        <v>362</v>
      </c>
      <c r="H32" s="99">
        <v>18</v>
      </c>
      <c r="I32" s="99">
        <f t="shared" si="3"/>
        <v>20.111111111111111</v>
      </c>
      <c r="J32" s="99">
        <v>3</v>
      </c>
      <c r="K32" s="99">
        <v>19</v>
      </c>
      <c r="L32" s="97">
        <v>1339421.33</v>
      </c>
      <c r="M32" s="97">
        <v>248690</v>
      </c>
      <c r="N32" s="107">
        <v>44743</v>
      </c>
      <c r="O32" s="101" t="s">
        <v>37</v>
      </c>
      <c r="P32" s="74"/>
      <c r="Q32" s="74"/>
      <c r="R32" s="74"/>
      <c r="S32" s="74"/>
      <c r="T32" s="60"/>
      <c r="U32" s="75"/>
      <c r="V32" s="2"/>
      <c r="W32" s="2"/>
      <c r="X32" s="75"/>
      <c r="Y32" s="60"/>
    </row>
    <row r="33" spans="1:28" s="106" customFormat="1" ht="25.35" customHeight="1">
      <c r="A33" s="95">
        <v>19</v>
      </c>
      <c r="B33" s="95">
        <v>18</v>
      </c>
      <c r="C33" s="96" t="s">
        <v>734</v>
      </c>
      <c r="D33" s="97">
        <v>1863.28</v>
      </c>
      <c r="E33" s="97">
        <v>3979.72</v>
      </c>
      <c r="F33" s="98">
        <f t="shared" si="4"/>
        <v>-0.53180625772667411</v>
      </c>
      <c r="G33" s="97">
        <v>314</v>
      </c>
      <c r="H33" s="99">
        <v>8</v>
      </c>
      <c r="I33" s="99">
        <f t="shared" si="3"/>
        <v>39.25</v>
      </c>
      <c r="J33" s="99">
        <v>1</v>
      </c>
      <c r="K33" s="99">
        <v>8</v>
      </c>
      <c r="L33" s="97">
        <v>114707.51</v>
      </c>
      <c r="M33" s="97">
        <v>18062</v>
      </c>
      <c r="N33" s="107">
        <v>44820</v>
      </c>
      <c r="O33" s="101" t="s">
        <v>37</v>
      </c>
      <c r="P33" s="102"/>
      <c r="Q33" s="102"/>
      <c r="R33" s="102"/>
      <c r="S33" s="102"/>
      <c r="T33" s="102"/>
      <c r="U33" s="104"/>
      <c r="V33" s="105"/>
      <c r="W33" s="105"/>
      <c r="X33" s="104"/>
      <c r="Y33" s="103"/>
    </row>
    <row r="34" spans="1:28" s="106" customFormat="1" ht="25.35" customHeight="1">
      <c r="A34" s="95">
        <v>20</v>
      </c>
      <c r="B34" s="95">
        <v>23</v>
      </c>
      <c r="C34" s="96" t="s">
        <v>171</v>
      </c>
      <c r="D34" s="97">
        <v>1784.5</v>
      </c>
      <c r="E34" s="66" t="s">
        <v>36</v>
      </c>
      <c r="F34" s="66" t="s">
        <v>36</v>
      </c>
      <c r="G34" s="97">
        <v>408</v>
      </c>
      <c r="H34" s="99">
        <v>11</v>
      </c>
      <c r="I34" s="99">
        <f t="shared" si="3"/>
        <v>37.090909090909093</v>
      </c>
      <c r="J34" s="99">
        <v>2</v>
      </c>
      <c r="K34" s="99" t="s">
        <v>36</v>
      </c>
      <c r="L34" s="97">
        <v>228949.76000000001</v>
      </c>
      <c r="M34" s="97">
        <v>45678</v>
      </c>
      <c r="N34" s="107">
        <v>44526</v>
      </c>
      <c r="O34" s="101" t="s">
        <v>43</v>
      </c>
      <c r="P34" s="102"/>
      <c r="Q34" s="102"/>
      <c r="R34" s="103"/>
      <c r="S34" s="103"/>
      <c r="T34" s="104"/>
      <c r="U34" s="103"/>
      <c r="V34" s="105"/>
      <c r="W34" s="105"/>
      <c r="X34" s="104"/>
      <c r="Y34" s="103"/>
    </row>
    <row r="35" spans="1:28" s="106" customFormat="1" ht="25.35" customHeight="1">
      <c r="A35" s="95"/>
      <c r="B35" s="76"/>
      <c r="C35" s="52" t="s">
        <v>66</v>
      </c>
      <c r="D35" s="124">
        <f>SUM(D23:D34)</f>
        <v>421507.92999999993</v>
      </c>
      <c r="E35" s="62">
        <v>525056.39</v>
      </c>
      <c r="F35" s="125">
        <f>(D35-E35)/E35</f>
        <v>-0.19721397924516273</v>
      </c>
      <c r="G35" s="126">
        <f>SUM(G23:G34)</f>
        <v>67250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8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8" s="106" customFormat="1" ht="25.35" customHeight="1">
      <c r="A37" s="95">
        <v>21</v>
      </c>
      <c r="B37" s="95">
        <v>14</v>
      </c>
      <c r="C37" s="96" t="s">
        <v>790</v>
      </c>
      <c r="D37" s="97">
        <v>1128</v>
      </c>
      <c r="E37" s="97">
        <v>6134</v>
      </c>
      <c r="F37" s="98">
        <f t="shared" si="4"/>
        <v>-0.81610694489729374</v>
      </c>
      <c r="G37" s="97">
        <v>233</v>
      </c>
      <c r="H37" s="99" t="s">
        <v>36</v>
      </c>
      <c r="I37" s="99" t="s">
        <v>36</v>
      </c>
      <c r="J37" s="99">
        <v>4</v>
      </c>
      <c r="K37" s="99">
        <v>2</v>
      </c>
      <c r="L37" s="97">
        <v>7262</v>
      </c>
      <c r="M37" s="97">
        <v>1195</v>
      </c>
      <c r="N37" s="107">
        <v>44862</v>
      </c>
      <c r="O37" s="101" t="s">
        <v>47</v>
      </c>
      <c r="P37" s="102"/>
      <c r="Q37" s="102"/>
      <c r="R37" s="103"/>
      <c r="S37" s="103"/>
      <c r="T37" s="103"/>
      <c r="U37" s="104"/>
      <c r="V37" s="105"/>
      <c r="W37" s="105"/>
      <c r="X37" s="104"/>
      <c r="Y37" s="103"/>
    </row>
    <row r="38" spans="1:28" s="106" customFormat="1" ht="25.35" customHeight="1">
      <c r="A38" s="95">
        <v>22</v>
      </c>
      <c r="B38" s="95">
        <v>16</v>
      </c>
      <c r="C38" s="96" t="s">
        <v>772</v>
      </c>
      <c r="D38" s="97">
        <v>744.22</v>
      </c>
      <c r="E38" s="97">
        <v>4758.22</v>
      </c>
      <c r="F38" s="98">
        <f t="shared" si="4"/>
        <v>-0.84359277208704087</v>
      </c>
      <c r="G38" s="97">
        <v>117</v>
      </c>
      <c r="H38" s="99">
        <v>6</v>
      </c>
      <c r="I38" s="99">
        <f t="shared" ref="I38:I44" si="5">G38/H38</f>
        <v>19.5</v>
      </c>
      <c r="J38" s="99">
        <v>3</v>
      </c>
      <c r="K38" s="99">
        <v>4</v>
      </c>
      <c r="L38" s="97">
        <v>35538.550000000003</v>
      </c>
      <c r="M38" s="97">
        <v>5976</v>
      </c>
      <c r="N38" s="107">
        <v>44848</v>
      </c>
      <c r="O38" s="101" t="s">
        <v>37</v>
      </c>
      <c r="P38" s="102"/>
      <c r="Q38" s="102"/>
      <c r="R38" s="103"/>
      <c r="S38" s="103"/>
      <c r="T38" s="103"/>
      <c r="U38" s="104"/>
      <c r="V38" s="105"/>
      <c r="W38" s="105"/>
      <c r="X38" s="104"/>
      <c r="Y38" s="103"/>
    </row>
    <row r="39" spans="1:28" s="106" customFormat="1" ht="25.35" customHeight="1">
      <c r="A39" s="95">
        <v>23</v>
      </c>
      <c r="B39" s="63">
        <v>12</v>
      </c>
      <c r="C39" s="68" t="s">
        <v>788</v>
      </c>
      <c r="D39" s="67">
        <v>602.9</v>
      </c>
      <c r="E39" s="97">
        <v>7627.14</v>
      </c>
      <c r="F39" s="98">
        <f t="shared" si="4"/>
        <v>-0.92095333244178035</v>
      </c>
      <c r="G39" s="67">
        <v>105</v>
      </c>
      <c r="H39" s="66">
        <v>10</v>
      </c>
      <c r="I39" s="66">
        <f t="shared" si="5"/>
        <v>10.5</v>
      </c>
      <c r="J39" s="99">
        <v>5</v>
      </c>
      <c r="K39" s="99">
        <v>2</v>
      </c>
      <c r="L39" s="97">
        <v>8230.0400000000009</v>
      </c>
      <c r="M39" s="97">
        <v>1237</v>
      </c>
      <c r="N39" s="65">
        <v>44862</v>
      </c>
      <c r="O39" s="64" t="s">
        <v>84</v>
      </c>
      <c r="P39" s="110"/>
      <c r="Q39" s="111"/>
      <c r="R39" s="103"/>
      <c r="S39" s="102"/>
      <c r="T39" s="102"/>
      <c r="U39" s="103"/>
      <c r="V39" s="103"/>
      <c r="W39" s="104"/>
      <c r="X39" s="103"/>
      <c r="Y39" s="104"/>
      <c r="Z39" s="105"/>
      <c r="AA39" s="105"/>
      <c r="AB39" s="103"/>
    </row>
    <row r="40" spans="1:28" ht="25.35" customHeight="1">
      <c r="A40" s="95">
        <v>24</v>
      </c>
      <c r="B40" s="122" t="s">
        <v>36</v>
      </c>
      <c r="C40" s="68" t="s">
        <v>810</v>
      </c>
      <c r="D40" s="67">
        <v>520</v>
      </c>
      <c r="E40" s="66" t="s">
        <v>36</v>
      </c>
      <c r="F40" s="66" t="s">
        <v>36</v>
      </c>
      <c r="G40" s="97">
        <v>95</v>
      </c>
      <c r="H40" s="66">
        <v>4</v>
      </c>
      <c r="I40" s="66">
        <f t="shared" si="5"/>
        <v>23.75</v>
      </c>
      <c r="J40" s="99">
        <v>4</v>
      </c>
      <c r="K40" s="66" t="s">
        <v>36</v>
      </c>
      <c r="L40" s="67">
        <v>41268.39</v>
      </c>
      <c r="M40" s="97">
        <v>6724</v>
      </c>
      <c r="N40" s="107">
        <v>44813</v>
      </c>
      <c r="O40" s="64" t="s">
        <v>50</v>
      </c>
      <c r="P40" s="74"/>
      <c r="Q40" s="74"/>
      <c r="R40" s="60"/>
      <c r="S40" s="60"/>
      <c r="T40" s="60"/>
      <c r="U40" s="75"/>
      <c r="V40" s="2"/>
      <c r="W40" s="2"/>
      <c r="X40" s="75"/>
      <c r="Y40" s="60"/>
    </row>
    <row r="41" spans="1:28" s="106" customFormat="1" ht="25.35" customHeight="1">
      <c r="A41" s="95">
        <v>25</v>
      </c>
      <c r="B41" s="122" t="s">
        <v>36</v>
      </c>
      <c r="C41" s="96" t="s">
        <v>807</v>
      </c>
      <c r="D41" s="97">
        <v>467</v>
      </c>
      <c r="E41" s="66" t="s">
        <v>36</v>
      </c>
      <c r="F41" s="66" t="s">
        <v>36</v>
      </c>
      <c r="G41" s="97">
        <v>94</v>
      </c>
      <c r="H41" s="99">
        <v>4</v>
      </c>
      <c r="I41" s="99">
        <f t="shared" si="5"/>
        <v>23.5</v>
      </c>
      <c r="J41" s="99">
        <v>4</v>
      </c>
      <c r="K41" s="66" t="s">
        <v>36</v>
      </c>
      <c r="L41" s="97">
        <v>71188</v>
      </c>
      <c r="M41" s="97">
        <v>13764</v>
      </c>
      <c r="N41" s="107">
        <v>42832</v>
      </c>
      <c r="O41" s="64" t="s">
        <v>806</v>
      </c>
      <c r="P41" s="111"/>
      <c r="Q41" s="103"/>
      <c r="R41" s="102"/>
      <c r="S41" s="102"/>
      <c r="T41" s="103"/>
      <c r="U41" s="103"/>
      <c r="V41" s="104"/>
      <c r="W41" s="103"/>
      <c r="X41" s="104"/>
      <c r="Y41" s="103"/>
    </row>
    <row r="42" spans="1:28" s="106" customFormat="1" ht="25.35" customHeight="1">
      <c r="A42" s="95">
        <v>26</v>
      </c>
      <c r="B42" s="122" t="s">
        <v>36</v>
      </c>
      <c r="C42" s="96" t="s">
        <v>808</v>
      </c>
      <c r="D42" s="97">
        <v>467</v>
      </c>
      <c r="E42" s="66" t="s">
        <v>36</v>
      </c>
      <c r="F42" s="66" t="s">
        <v>36</v>
      </c>
      <c r="G42" s="97">
        <v>94</v>
      </c>
      <c r="H42" s="99">
        <v>4</v>
      </c>
      <c r="I42" s="99">
        <f t="shared" si="5"/>
        <v>23.5</v>
      </c>
      <c r="J42" s="99">
        <v>4</v>
      </c>
      <c r="K42" s="66" t="s">
        <v>36</v>
      </c>
      <c r="L42" s="97">
        <v>53484</v>
      </c>
      <c r="M42" s="97">
        <v>8906</v>
      </c>
      <c r="N42" s="107">
        <v>43896</v>
      </c>
      <c r="O42" s="64" t="s">
        <v>806</v>
      </c>
      <c r="P42" s="103"/>
      <c r="Q42" s="102"/>
      <c r="R42" s="102"/>
      <c r="S42" s="103"/>
      <c r="T42" s="103"/>
      <c r="U42" s="103"/>
      <c r="V42" s="104"/>
      <c r="W42" s="104"/>
      <c r="X42" s="104"/>
      <c r="Y42" s="103"/>
    </row>
    <row r="43" spans="1:28" s="106" customFormat="1" ht="25.35" customHeight="1">
      <c r="A43" s="95">
        <v>27</v>
      </c>
      <c r="B43" s="122" t="s">
        <v>36</v>
      </c>
      <c r="C43" s="96" t="s">
        <v>809</v>
      </c>
      <c r="D43" s="97">
        <v>467</v>
      </c>
      <c r="E43" s="66" t="s">
        <v>36</v>
      </c>
      <c r="F43" s="66" t="s">
        <v>36</v>
      </c>
      <c r="G43" s="97">
        <v>94</v>
      </c>
      <c r="H43" s="99">
        <v>4</v>
      </c>
      <c r="I43" s="99">
        <f t="shared" si="5"/>
        <v>23.5</v>
      </c>
      <c r="J43" s="99">
        <v>4</v>
      </c>
      <c r="K43" s="66" t="s">
        <v>36</v>
      </c>
      <c r="L43" s="97">
        <v>71425</v>
      </c>
      <c r="M43" s="97">
        <v>14290</v>
      </c>
      <c r="N43" s="107">
        <v>42755</v>
      </c>
      <c r="O43" s="64" t="s">
        <v>806</v>
      </c>
      <c r="P43" s="103"/>
      <c r="Q43" s="102"/>
      <c r="R43" s="102"/>
      <c r="S43" s="103"/>
      <c r="T43" s="103"/>
      <c r="U43" s="103"/>
      <c r="V43" s="104"/>
      <c r="W43" s="105"/>
      <c r="X43" s="104"/>
      <c r="Y43" s="103"/>
    </row>
    <row r="44" spans="1:28" s="106" customFormat="1" ht="25.35" customHeight="1">
      <c r="A44" s="95">
        <v>28</v>
      </c>
      <c r="B44" s="95">
        <v>24</v>
      </c>
      <c r="C44" s="96" t="s">
        <v>757</v>
      </c>
      <c r="D44" s="97">
        <v>340.5</v>
      </c>
      <c r="E44" s="97">
        <v>418</v>
      </c>
      <c r="F44" s="98">
        <f>(D44-E44)/E44</f>
        <v>-0.1854066985645933</v>
      </c>
      <c r="G44" s="97">
        <v>71</v>
      </c>
      <c r="H44" s="99">
        <v>4</v>
      </c>
      <c r="I44" s="99">
        <f t="shared" si="5"/>
        <v>17.75</v>
      </c>
      <c r="J44" s="99">
        <v>2</v>
      </c>
      <c r="K44" s="99">
        <v>5</v>
      </c>
      <c r="L44" s="97">
        <v>15556.02</v>
      </c>
      <c r="M44" s="97">
        <v>2436</v>
      </c>
      <c r="N44" s="107">
        <v>44841</v>
      </c>
      <c r="O44" s="101" t="s">
        <v>37</v>
      </c>
      <c r="P44" s="103"/>
      <c r="Q44" s="102"/>
      <c r="R44" s="102"/>
      <c r="S44" s="103"/>
      <c r="T44" s="103"/>
      <c r="U44" s="103"/>
      <c r="V44" s="104"/>
      <c r="W44" s="105"/>
      <c r="X44" s="104"/>
      <c r="Y44" s="103"/>
    </row>
    <row r="45" spans="1:28" s="106" customFormat="1" ht="25.35" customHeight="1">
      <c r="A45" s="95">
        <v>29</v>
      </c>
      <c r="B45" s="95">
        <v>21</v>
      </c>
      <c r="C45" s="96" t="s">
        <v>791</v>
      </c>
      <c r="D45" s="97">
        <v>277</v>
      </c>
      <c r="E45" s="97">
        <v>3204</v>
      </c>
      <c r="F45" s="98">
        <f>(D45-E45)/E45</f>
        <v>-0.91354556803995002</v>
      </c>
      <c r="G45" s="97">
        <v>47</v>
      </c>
      <c r="H45" s="99" t="s">
        <v>36</v>
      </c>
      <c r="I45" s="99" t="s">
        <v>36</v>
      </c>
      <c r="J45" s="99">
        <v>2</v>
      </c>
      <c r="K45" s="99">
        <v>2</v>
      </c>
      <c r="L45" s="97">
        <v>3481</v>
      </c>
      <c r="M45" s="97">
        <v>560</v>
      </c>
      <c r="N45" s="107">
        <v>44862</v>
      </c>
      <c r="O45" s="101" t="s">
        <v>47</v>
      </c>
      <c r="P45" s="111"/>
      <c r="Q45" s="111"/>
      <c r="R45" s="111"/>
      <c r="T45" s="103"/>
      <c r="U45" s="103"/>
      <c r="V45" s="103"/>
      <c r="W45" s="103"/>
      <c r="X45" s="104"/>
      <c r="Y45" s="105"/>
      <c r="Z45" s="105"/>
      <c r="AA45" s="103"/>
    </row>
    <row r="46" spans="1:28" s="106" customFormat="1" ht="25.35" customHeight="1">
      <c r="A46" s="95">
        <v>30</v>
      </c>
      <c r="B46" s="122" t="s">
        <v>36</v>
      </c>
      <c r="C46" s="96" t="s">
        <v>708</v>
      </c>
      <c r="D46" s="97">
        <v>218</v>
      </c>
      <c r="E46" s="66" t="s">
        <v>36</v>
      </c>
      <c r="F46" s="66" t="s">
        <v>36</v>
      </c>
      <c r="G46" s="97">
        <v>44</v>
      </c>
      <c r="H46" s="99">
        <v>1</v>
      </c>
      <c r="I46" s="99">
        <f t="shared" ref="I46:I55" si="6">G46/H46</f>
        <v>44</v>
      </c>
      <c r="J46" s="99">
        <v>1</v>
      </c>
      <c r="K46" s="66" t="s">
        <v>36</v>
      </c>
      <c r="L46" s="97">
        <v>13448.46</v>
      </c>
      <c r="M46" s="97">
        <v>2509</v>
      </c>
      <c r="N46" s="107">
        <v>44799</v>
      </c>
      <c r="O46" s="64" t="s">
        <v>806</v>
      </c>
      <c r="P46" s="102"/>
      <c r="Q46" s="102"/>
      <c r="R46" s="103"/>
      <c r="S46" s="103"/>
      <c r="T46" s="103"/>
      <c r="U46" s="104"/>
      <c r="V46" s="105"/>
      <c r="W46" s="105"/>
      <c r="X46" s="105"/>
      <c r="Y46" s="105"/>
      <c r="Z46" s="103"/>
    </row>
    <row r="47" spans="1:28" s="106" customFormat="1" ht="25.35" customHeight="1">
      <c r="A47" s="95"/>
      <c r="B47" s="76"/>
      <c r="C47" s="52" t="s">
        <v>90</v>
      </c>
      <c r="D47" s="124">
        <f>SUM(D35:D46)</f>
        <v>426739.54999999993</v>
      </c>
      <c r="E47" s="62">
        <v>535400.73</v>
      </c>
      <c r="F47" s="125">
        <f>(D47-E47)/E47</f>
        <v>-0.2029529918646171</v>
      </c>
      <c r="G47" s="126">
        <f>SUM(G35:G46)</f>
        <v>68244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8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8" s="106" customFormat="1" ht="25.35" customHeight="1">
      <c r="A49" s="95">
        <v>31</v>
      </c>
      <c r="B49" s="122" t="s">
        <v>36</v>
      </c>
      <c r="C49" s="96" t="s">
        <v>815</v>
      </c>
      <c r="D49" s="97">
        <v>218</v>
      </c>
      <c r="E49" s="66" t="s">
        <v>36</v>
      </c>
      <c r="F49" s="66" t="s">
        <v>36</v>
      </c>
      <c r="G49" s="97">
        <v>44</v>
      </c>
      <c r="H49" s="99">
        <v>1</v>
      </c>
      <c r="I49" s="99">
        <f t="shared" ref="I49" si="7">G49/H49</f>
        <v>44</v>
      </c>
      <c r="J49" s="99">
        <v>1</v>
      </c>
      <c r="K49" s="66" t="s">
        <v>36</v>
      </c>
      <c r="L49" s="97">
        <v>90039.98</v>
      </c>
      <c r="M49" s="97">
        <v>13670</v>
      </c>
      <c r="N49" s="107">
        <v>44736</v>
      </c>
      <c r="O49" s="64" t="s">
        <v>806</v>
      </c>
      <c r="P49" s="102"/>
      <c r="Q49" s="102"/>
      <c r="R49" s="103"/>
      <c r="S49" s="103"/>
      <c r="T49" s="104"/>
      <c r="U49" s="103"/>
      <c r="V49" s="105"/>
      <c r="W49" s="105"/>
      <c r="X49" s="104"/>
      <c r="Y49" s="105"/>
      <c r="Z49" s="103"/>
    </row>
    <row r="50" spans="1:28" s="106" customFormat="1" ht="25.35" customHeight="1">
      <c r="A50" s="95">
        <v>32</v>
      </c>
      <c r="B50" s="122" t="s">
        <v>36</v>
      </c>
      <c r="C50" s="96" t="s">
        <v>698</v>
      </c>
      <c r="D50" s="97">
        <v>218</v>
      </c>
      <c r="E50" s="66" t="s">
        <v>36</v>
      </c>
      <c r="F50" s="66" t="s">
        <v>36</v>
      </c>
      <c r="G50" s="97">
        <v>44</v>
      </c>
      <c r="H50" s="99">
        <v>1</v>
      </c>
      <c r="I50" s="99">
        <f t="shared" si="6"/>
        <v>44</v>
      </c>
      <c r="J50" s="99">
        <v>1</v>
      </c>
      <c r="K50" s="66" t="s">
        <v>36</v>
      </c>
      <c r="L50" s="97">
        <v>46524.38</v>
      </c>
      <c r="M50" s="97">
        <v>7263</v>
      </c>
      <c r="N50" s="107">
        <v>44785</v>
      </c>
      <c r="O50" s="64" t="s">
        <v>806</v>
      </c>
      <c r="P50" s="108"/>
      <c r="Q50" s="109"/>
      <c r="R50" s="103"/>
      <c r="S50" s="105"/>
      <c r="T50" s="105"/>
      <c r="U50" s="103"/>
      <c r="V50" s="105"/>
      <c r="W50" s="103"/>
      <c r="X50" s="104"/>
      <c r="Y50" s="105"/>
      <c r="Z50" s="103"/>
    </row>
    <row r="51" spans="1:28" s="106" customFormat="1" ht="25.35" customHeight="1">
      <c r="A51" s="95">
        <v>33</v>
      </c>
      <c r="B51" s="122" t="s">
        <v>36</v>
      </c>
      <c r="C51" s="96" t="s">
        <v>234</v>
      </c>
      <c r="D51" s="97">
        <v>218</v>
      </c>
      <c r="E51" s="66" t="s">
        <v>36</v>
      </c>
      <c r="F51" s="66" t="s">
        <v>36</v>
      </c>
      <c r="G51" s="97">
        <v>44</v>
      </c>
      <c r="H51" s="99">
        <v>1</v>
      </c>
      <c r="I51" s="99">
        <f t="shared" si="6"/>
        <v>44</v>
      </c>
      <c r="J51" s="99">
        <v>1</v>
      </c>
      <c r="K51" s="66" t="s">
        <v>36</v>
      </c>
      <c r="L51" s="97">
        <v>72931.33</v>
      </c>
      <c r="M51" s="97">
        <v>10372</v>
      </c>
      <c r="N51" s="107">
        <v>44575</v>
      </c>
      <c r="O51" s="64" t="s">
        <v>806</v>
      </c>
      <c r="P51" s="102"/>
      <c r="Q51" s="102"/>
      <c r="R51" s="102"/>
      <c r="S51" s="102"/>
      <c r="T51" s="102"/>
      <c r="U51" s="104"/>
      <c r="V51" s="105"/>
      <c r="W51" s="105"/>
      <c r="X51" s="105"/>
      <c r="Y51" s="108"/>
      <c r="Z51" s="103"/>
      <c r="AB51" s="103"/>
    </row>
    <row r="52" spans="1:28" s="106" customFormat="1" ht="25.35" customHeight="1">
      <c r="A52" s="95">
        <v>34</v>
      </c>
      <c r="B52" s="95">
        <v>15</v>
      </c>
      <c r="C52" s="96" t="s">
        <v>789</v>
      </c>
      <c r="D52" s="97">
        <v>135.5</v>
      </c>
      <c r="E52" s="97">
        <v>6102.89</v>
      </c>
      <c r="F52" s="98">
        <f>(D52-E52)/E52</f>
        <v>-0.97779740418064232</v>
      </c>
      <c r="G52" s="97">
        <v>21</v>
      </c>
      <c r="H52" s="99">
        <v>4</v>
      </c>
      <c r="I52" s="99">
        <f t="shared" si="6"/>
        <v>5.25</v>
      </c>
      <c r="J52" s="99">
        <v>2</v>
      </c>
      <c r="K52" s="99">
        <v>2</v>
      </c>
      <c r="L52" s="97">
        <v>6283.39</v>
      </c>
      <c r="M52" s="97">
        <v>972</v>
      </c>
      <c r="N52" s="107">
        <v>44862</v>
      </c>
      <c r="O52" s="101" t="s">
        <v>41</v>
      </c>
      <c r="P52" s="111"/>
      <c r="Q52" s="103"/>
      <c r="R52" s="120"/>
      <c r="S52" s="120"/>
      <c r="T52" s="121"/>
      <c r="U52" s="121"/>
      <c r="V52" s="121"/>
      <c r="W52" s="105"/>
      <c r="X52" s="104"/>
      <c r="Y52" s="103"/>
    </row>
    <row r="53" spans="1:28" s="106" customFormat="1" ht="25.35" customHeight="1">
      <c r="A53" s="95">
        <v>35</v>
      </c>
      <c r="B53" s="95">
        <v>22</v>
      </c>
      <c r="C53" s="96" t="s">
        <v>799</v>
      </c>
      <c r="D53" s="97">
        <v>132</v>
      </c>
      <c r="E53" s="97">
        <v>2831.71</v>
      </c>
      <c r="F53" s="98">
        <f>(D53-E53)/E53</f>
        <v>-0.95338505708564791</v>
      </c>
      <c r="G53" s="97">
        <v>24</v>
      </c>
      <c r="H53" s="99">
        <v>5</v>
      </c>
      <c r="I53" s="99">
        <f t="shared" si="6"/>
        <v>4.8</v>
      </c>
      <c r="J53" s="99">
        <v>4</v>
      </c>
      <c r="K53" s="99">
        <v>2</v>
      </c>
      <c r="L53" s="97">
        <v>6273.72</v>
      </c>
      <c r="M53" s="97">
        <v>991</v>
      </c>
      <c r="N53" s="107">
        <v>44862</v>
      </c>
      <c r="O53" s="101" t="s">
        <v>130</v>
      </c>
      <c r="P53" s="102"/>
      <c r="Q53" s="102"/>
      <c r="R53" s="121"/>
      <c r="S53" s="121"/>
      <c r="T53" s="121"/>
      <c r="U53" s="120"/>
      <c r="V53" s="121"/>
      <c r="W53" s="105"/>
      <c r="X53" s="104"/>
      <c r="Y53" s="103"/>
    </row>
    <row r="54" spans="1:28" s="106" customFormat="1" ht="25.35" customHeight="1">
      <c r="A54" s="95">
        <v>36</v>
      </c>
      <c r="B54" s="95">
        <v>28</v>
      </c>
      <c r="C54" s="96" t="s">
        <v>51</v>
      </c>
      <c r="D54" s="97">
        <v>100.8</v>
      </c>
      <c r="E54" s="97">
        <v>185</v>
      </c>
      <c r="F54" s="98">
        <f>(D54-E54)/E54</f>
        <v>-0.45513513513513515</v>
      </c>
      <c r="G54" s="97">
        <v>34</v>
      </c>
      <c r="H54" s="99">
        <v>1</v>
      </c>
      <c r="I54" s="99">
        <f t="shared" si="6"/>
        <v>34</v>
      </c>
      <c r="J54" s="99">
        <v>1</v>
      </c>
      <c r="K54" s="99" t="s">
        <v>36</v>
      </c>
      <c r="L54" s="97">
        <v>188497.52</v>
      </c>
      <c r="M54" s="97">
        <v>46521</v>
      </c>
      <c r="N54" s="107">
        <v>44659</v>
      </c>
      <c r="O54" s="101" t="s">
        <v>41</v>
      </c>
      <c r="P54" s="102"/>
      <c r="Q54" s="102"/>
      <c r="R54" s="102"/>
      <c r="S54" s="102"/>
      <c r="T54" s="102"/>
      <c r="U54" s="102"/>
      <c r="V54" s="102"/>
      <c r="W54" s="104"/>
      <c r="X54" s="109"/>
    </row>
    <row r="55" spans="1:28" s="106" customFormat="1" ht="25.35" customHeight="1">
      <c r="A55" s="95">
        <v>37</v>
      </c>
      <c r="B55" s="122" t="s">
        <v>36</v>
      </c>
      <c r="C55" s="96" t="s">
        <v>42</v>
      </c>
      <c r="D55" s="97">
        <v>100</v>
      </c>
      <c r="E55" s="66" t="s">
        <v>36</v>
      </c>
      <c r="F55" s="66" t="s">
        <v>36</v>
      </c>
      <c r="G55" s="97">
        <v>20</v>
      </c>
      <c r="H55" s="99">
        <v>1</v>
      </c>
      <c r="I55" s="99">
        <f t="shared" si="6"/>
        <v>20</v>
      </c>
      <c r="J55" s="99">
        <v>1</v>
      </c>
      <c r="K55" s="66" t="s">
        <v>36</v>
      </c>
      <c r="L55" s="97">
        <v>424703.92</v>
      </c>
      <c r="M55" s="97">
        <v>60063</v>
      </c>
      <c r="N55" s="107">
        <v>44687</v>
      </c>
      <c r="O55" s="64" t="s">
        <v>84</v>
      </c>
      <c r="P55" s="102"/>
      <c r="Q55" s="102"/>
      <c r="R55" s="103"/>
      <c r="S55" s="103"/>
      <c r="T55" s="103"/>
      <c r="U55" s="104"/>
      <c r="V55" s="105"/>
      <c r="W55" s="105"/>
      <c r="X55" s="104"/>
      <c r="Y55" s="103"/>
    </row>
    <row r="56" spans="1:28" ht="25.35" customHeight="1">
      <c r="A56" s="41"/>
      <c r="B56" s="41"/>
      <c r="C56" s="52" t="s">
        <v>336</v>
      </c>
      <c r="D56" s="62">
        <f>SUM(D47:D55)</f>
        <v>427861.84999999992</v>
      </c>
      <c r="E56" s="62">
        <v>535722.32999999996</v>
      </c>
      <c r="F56" s="20">
        <f>(D56-E56)/E56</f>
        <v>-0.20133653939719118</v>
      </c>
      <c r="G56" s="62">
        <f>SUM(G47:G55)</f>
        <v>68475</v>
      </c>
      <c r="H56" s="62"/>
      <c r="I56" s="43"/>
      <c r="J56" s="119"/>
      <c r="K56" s="119"/>
      <c r="L56" s="45"/>
      <c r="M56" s="49"/>
      <c r="N56" s="46"/>
      <c r="O56" s="53"/>
      <c r="P56" s="61"/>
      <c r="U56" s="60"/>
    </row>
    <row r="57" spans="1:28" ht="23.1" customHeight="1"/>
    <row r="58" spans="1:28" ht="17.100000000000001" customHeight="1"/>
    <row r="74" spans="16:21" ht="12" customHeight="1"/>
    <row r="77" spans="16:21">
      <c r="S77" s="61"/>
    </row>
    <row r="78" spans="16:21">
      <c r="P78" s="61"/>
    </row>
    <row r="79" spans="16:21">
      <c r="U79" s="61"/>
    </row>
  </sheetData>
  <sortState xmlns:xlrd2="http://schemas.microsoft.com/office/spreadsheetml/2017/richdata2" ref="B13:O55">
    <sortCondition descending="1" ref="D13:D55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05540-19C6-41DD-ADF0-A9EFEDDB4F39}">
  <dimension ref="A1:AB79"/>
  <sheetViews>
    <sheetView topLeftCell="A17" zoomScale="60" zoomScaleNormal="60" workbookViewId="0">
      <selection activeCell="G20" sqref="G2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5" ht="19.5" customHeight="1">
      <c r="E1" s="30" t="s">
        <v>797</v>
      </c>
      <c r="F1" s="30"/>
      <c r="G1" s="30"/>
      <c r="H1" s="30"/>
      <c r="I1" s="30"/>
    </row>
    <row r="2" spans="1:25" ht="19.5" customHeight="1">
      <c r="E2" s="30" t="s">
        <v>798</v>
      </c>
      <c r="F2" s="30"/>
      <c r="G2" s="30"/>
      <c r="H2" s="30"/>
      <c r="I2" s="30"/>
      <c r="J2" s="30"/>
      <c r="K2" s="30"/>
    </row>
    <row r="4" spans="1:25" ht="15.75" customHeight="1" thickBot="1"/>
    <row r="5" spans="1:25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5" ht="21.6">
      <c r="A6" s="207"/>
      <c r="B6" s="207"/>
      <c r="C6" s="212"/>
      <c r="D6" s="32" t="s">
        <v>794</v>
      </c>
      <c r="E6" s="32" t="s">
        <v>783</v>
      </c>
      <c r="F6" s="212"/>
      <c r="G6" s="212" t="s">
        <v>794</v>
      </c>
      <c r="H6" s="212"/>
      <c r="I6" s="212"/>
      <c r="J6" s="212"/>
      <c r="K6" s="212"/>
      <c r="L6" s="212"/>
      <c r="M6" s="212"/>
      <c r="N6" s="212"/>
      <c r="O6" s="212"/>
    </row>
    <row r="7" spans="1:25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5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Q8" s="4"/>
    </row>
    <row r="9" spans="1:25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5" ht="21.6">
      <c r="A10" s="207"/>
      <c r="B10" s="207"/>
      <c r="C10" s="212"/>
      <c r="D10" s="32" t="s">
        <v>795</v>
      </c>
      <c r="E10" s="32" t="s">
        <v>796</v>
      </c>
      <c r="F10" s="212"/>
      <c r="G10" s="32" t="s">
        <v>795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5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5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5" ht="25.35" customHeight="1">
      <c r="A13" s="63">
        <v>1</v>
      </c>
      <c r="B13" s="63">
        <v>1</v>
      </c>
      <c r="C13" s="68" t="s">
        <v>774</v>
      </c>
      <c r="D13" s="67">
        <v>193247.45</v>
      </c>
      <c r="E13" s="66">
        <v>163316.07</v>
      </c>
      <c r="F13" s="70">
        <f t="shared" ref="F13:F20" si="0">(D13-E13)/E13</f>
        <v>0.18327271774296311</v>
      </c>
      <c r="G13" s="67">
        <v>25745</v>
      </c>
      <c r="H13" s="66">
        <v>296</v>
      </c>
      <c r="I13" s="66">
        <f>G13/H13</f>
        <v>86.976351351351354</v>
      </c>
      <c r="J13" s="66">
        <v>14</v>
      </c>
      <c r="K13" s="66">
        <v>3</v>
      </c>
      <c r="L13" s="67">
        <v>525290.16999999993</v>
      </c>
      <c r="M13" s="67">
        <v>75050</v>
      </c>
      <c r="N13" s="65">
        <v>44848</v>
      </c>
      <c r="O13" s="64" t="s">
        <v>775</v>
      </c>
      <c r="P13" s="61"/>
      <c r="Q13" s="4"/>
      <c r="R13" s="60"/>
      <c r="S13" s="2"/>
      <c r="T13" s="4"/>
      <c r="U13" s="60"/>
      <c r="V13" s="2"/>
      <c r="W13" s="60"/>
      <c r="X13" s="60"/>
    </row>
    <row r="14" spans="1:25" ht="25.35" customHeight="1">
      <c r="A14" s="63">
        <v>2</v>
      </c>
      <c r="B14" s="63">
        <v>2</v>
      </c>
      <c r="C14" s="68" t="s">
        <v>778</v>
      </c>
      <c r="D14" s="67">
        <v>74124.009999999995</v>
      </c>
      <c r="E14" s="66">
        <v>94088.67</v>
      </c>
      <c r="F14" s="70">
        <f t="shared" si="0"/>
        <v>-0.21218984177372263</v>
      </c>
      <c r="G14" s="67">
        <v>10626</v>
      </c>
      <c r="H14" s="66">
        <v>213</v>
      </c>
      <c r="I14" s="66">
        <f>G14/H14</f>
        <v>49.887323943661968</v>
      </c>
      <c r="J14" s="66">
        <v>12</v>
      </c>
      <c r="K14" s="66">
        <v>2</v>
      </c>
      <c r="L14" s="67">
        <v>176726.06</v>
      </c>
      <c r="M14" s="67">
        <v>25321</v>
      </c>
      <c r="N14" s="65">
        <v>44855</v>
      </c>
      <c r="O14" s="64" t="s">
        <v>56</v>
      </c>
      <c r="P14" s="61"/>
      <c r="Q14" s="4"/>
      <c r="R14" s="60"/>
      <c r="S14" s="2"/>
      <c r="T14" s="2"/>
      <c r="U14" s="60"/>
      <c r="V14" s="2"/>
      <c r="W14" s="60"/>
      <c r="X14" s="4"/>
    </row>
    <row r="15" spans="1:25" ht="25.35" customHeight="1">
      <c r="A15" s="63">
        <v>3</v>
      </c>
      <c r="B15" s="63">
        <v>3</v>
      </c>
      <c r="C15" s="68" t="s">
        <v>786</v>
      </c>
      <c r="D15" s="67">
        <v>37787.39</v>
      </c>
      <c r="E15" s="66">
        <v>44783.4</v>
      </c>
      <c r="F15" s="70">
        <f t="shared" si="0"/>
        <v>-0.15621882215285132</v>
      </c>
      <c r="G15" s="67">
        <v>5704</v>
      </c>
      <c r="H15" s="66">
        <v>71</v>
      </c>
      <c r="I15" s="66">
        <f>G15/H15</f>
        <v>80.338028169014081</v>
      </c>
      <c r="J15" s="66">
        <v>13</v>
      </c>
      <c r="K15" s="66">
        <v>2</v>
      </c>
      <c r="L15" s="67">
        <v>82570.789999999994</v>
      </c>
      <c r="M15" s="67">
        <v>13216</v>
      </c>
      <c r="N15" s="65">
        <v>44855</v>
      </c>
      <c r="O15" s="64" t="s">
        <v>139</v>
      </c>
      <c r="P15" s="74"/>
      <c r="Q15" s="74"/>
      <c r="R15" s="60"/>
      <c r="S15" s="60"/>
      <c r="T15" s="60"/>
      <c r="U15" s="75"/>
      <c r="V15" s="2"/>
      <c r="W15" s="2"/>
      <c r="X15" s="2"/>
      <c r="Y15" s="60"/>
    </row>
    <row r="16" spans="1:25" ht="25.35" customHeight="1">
      <c r="A16" s="63">
        <v>4</v>
      </c>
      <c r="B16" s="63">
        <v>4</v>
      </c>
      <c r="C16" s="68" t="s">
        <v>755</v>
      </c>
      <c r="D16" s="67">
        <v>36803.99</v>
      </c>
      <c r="E16" s="66">
        <v>27397.32</v>
      </c>
      <c r="F16" s="70">
        <f t="shared" si="0"/>
        <v>0.34334270651289972</v>
      </c>
      <c r="G16" s="67">
        <v>5910</v>
      </c>
      <c r="H16" s="66">
        <v>75</v>
      </c>
      <c r="I16" s="66">
        <f>G16/H16</f>
        <v>78.8</v>
      </c>
      <c r="J16" s="66">
        <v>9</v>
      </c>
      <c r="K16" s="66">
        <v>5</v>
      </c>
      <c r="L16" s="67">
        <v>196095</v>
      </c>
      <c r="M16" s="67">
        <v>29752</v>
      </c>
      <c r="N16" s="65">
        <v>44834</v>
      </c>
      <c r="O16" s="64" t="s">
        <v>39</v>
      </c>
      <c r="P16" s="74"/>
      <c r="Q16" s="74"/>
      <c r="R16" s="60"/>
      <c r="S16" s="60"/>
      <c r="T16" s="60"/>
      <c r="U16" s="60"/>
      <c r="V16" s="60"/>
      <c r="W16" s="60"/>
      <c r="X16" s="2"/>
    </row>
    <row r="17" spans="1:28" ht="25.35" customHeight="1">
      <c r="A17" s="63">
        <v>5</v>
      </c>
      <c r="B17" s="63">
        <v>6</v>
      </c>
      <c r="C17" s="68" t="s">
        <v>777</v>
      </c>
      <c r="D17" s="67">
        <v>33785.06</v>
      </c>
      <c r="E17" s="66">
        <v>24705.07</v>
      </c>
      <c r="F17" s="70">
        <f t="shared" si="0"/>
        <v>0.36753548967883914</v>
      </c>
      <c r="G17" s="67">
        <v>6784</v>
      </c>
      <c r="H17" s="66">
        <v>192</v>
      </c>
      <c r="I17" s="66">
        <f>G17/H17</f>
        <v>35.333333333333336</v>
      </c>
      <c r="J17" s="66">
        <v>17</v>
      </c>
      <c r="K17" s="66">
        <v>2</v>
      </c>
      <c r="L17" s="67">
        <v>61453.77</v>
      </c>
      <c r="M17" s="67">
        <v>12472</v>
      </c>
      <c r="N17" s="65">
        <v>44855</v>
      </c>
      <c r="O17" s="64" t="s">
        <v>41</v>
      </c>
      <c r="P17" s="74"/>
      <c r="Q17" s="93"/>
      <c r="R17" s="94"/>
      <c r="S17" s="93"/>
      <c r="T17" s="93"/>
      <c r="U17" s="75"/>
      <c r="V17" s="2"/>
      <c r="W17" s="2"/>
      <c r="X17" s="75"/>
      <c r="Y17" s="60"/>
    </row>
    <row r="18" spans="1:28" ht="25.35" customHeight="1">
      <c r="A18" s="63">
        <v>6</v>
      </c>
      <c r="B18" s="63">
        <v>5</v>
      </c>
      <c r="C18" s="68" t="s">
        <v>776</v>
      </c>
      <c r="D18" s="67">
        <v>29793</v>
      </c>
      <c r="E18" s="66">
        <v>25351</v>
      </c>
      <c r="F18" s="70">
        <f t="shared" si="0"/>
        <v>0.17521991242948995</v>
      </c>
      <c r="G18" s="67">
        <v>6049</v>
      </c>
      <c r="H18" s="66" t="s">
        <v>36</v>
      </c>
      <c r="I18" s="66" t="s">
        <v>36</v>
      </c>
      <c r="J18" s="66">
        <v>15</v>
      </c>
      <c r="K18" s="66">
        <v>3</v>
      </c>
      <c r="L18" s="67">
        <v>90541</v>
      </c>
      <c r="M18" s="67">
        <v>18746</v>
      </c>
      <c r="N18" s="65">
        <v>44848</v>
      </c>
      <c r="O18" s="64" t="s">
        <v>47</v>
      </c>
      <c r="P18" s="74"/>
      <c r="Q18" s="74"/>
      <c r="R18" s="74"/>
      <c r="S18" s="74"/>
      <c r="T18" s="60"/>
      <c r="U18" s="75"/>
      <c r="V18" s="2"/>
      <c r="W18" s="2"/>
      <c r="X18" s="75"/>
      <c r="Y18" s="60"/>
    </row>
    <row r="19" spans="1:28" ht="25.35" customHeight="1">
      <c r="A19" s="63">
        <v>7</v>
      </c>
      <c r="B19" s="63">
        <v>9</v>
      </c>
      <c r="C19" s="68" t="s">
        <v>736</v>
      </c>
      <c r="D19" s="67">
        <v>24125</v>
      </c>
      <c r="E19" s="66">
        <v>13482</v>
      </c>
      <c r="F19" s="70">
        <f t="shared" si="0"/>
        <v>0.78942293428274735</v>
      </c>
      <c r="G19" s="67">
        <v>4721</v>
      </c>
      <c r="H19" s="66" t="s">
        <v>36</v>
      </c>
      <c r="I19" s="66" t="s">
        <v>36</v>
      </c>
      <c r="J19" s="66">
        <v>11</v>
      </c>
      <c r="K19" s="66">
        <v>7</v>
      </c>
      <c r="L19" s="67">
        <v>180408</v>
      </c>
      <c r="M19" s="67">
        <v>36578</v>
      </c>
      <c r="N19" s="65">
        <v>44820</v>
      </c>
      <c r="O19" s="64" t="s">
        <v>47</v>
      </c>
      <c r="P19" s="74"/>
      <c r="Q19" s="74"/>
      <c r="R19" s="74"/>
      <c r="S19" s="74"/>
      <c r="T19" s="74"/>
      <c r="U19" s="75"/>
      <c r="V19" s="2"/>
      <c r="W19" s="2"/>
      <c r="X19" s="75"/>
      <c r="Y19" s="60"/>
    </row>
    <row r="20" spans="1:28" ht="25.35" customHeight="1">
      <c r="A20" s="63">
        <v>8</v>
      </c>
      <c r="B20" s="63">
        <v>7</v>
      </c>
      <c r="C20" s="68" t="s">
        <v>735</v>
      </c>
      <c r="D20" s="67">
        <v>15089.92</v>
      </c>
      <c r="E20" s="66">
        <v>18009.46</v>
      </c>
      <c r="F20" s="70">
        <f t="shared" si="0"/>
        <v>-0.16211146808399582</v>
      </c>
      <c r="G20" s="67">
        <v>2108</v>
      </c>
      <c r="H20" s="66">
        <v>50</v>
      </c>
      <c r="I20" s="66">
        <f>G20/H20</f>
        <v>42.16</v>
      </c>
      <c r="J20" s="66">
        <v>9</v>
      </c>
      <c r="K20" s="66">
        <v>7</v>
      </c>
      <c r="L20" s="67">
        <v>507432.03</v>
      </c>
      <c r="M20" s="67">
        <v>73558</v>
      </c>
      <c r="N20" s="65">
        <v>44820</v>
      </c>
      <c r="O20" s="64" t="s">
        <v>41</v>
      </c>
      <c r="P20" s="74"/>
      <c r="Q20" s="74"/>
      <c r="R20" s="60"/>
      <c r="S20" s="60"/>
      <c r="T20" s="75"/>
      <c r="U20" s="60"/>
      <c r="V20" s="2"/>
      <c r="W20" s="2"/>
      <c r="X20" s="75"/>
      <c r="Y20" s="60"/>
    </row>
    <row r="21" spans="1:28" ht="25.35" customHeight="1">
      <c r="A21" s="63">
        <v>9</v>
      </c>
      <c r="B21" s="63" t="s">
        <v>58</v>
      </c>
      <c r="C21" s="68" t="s">
        <v>793</v>
      </c>
      <c r="D21" s="67">
        <v>13286.83</v>
      </c>
      <c r="E21" s="66" t="s">
        <v>36</v>
      </c>
      <c r="F21" s="66" t="s">
        <v>36</v>
      </c>
      <c r="G21" s="67">
        <v>2644</v>
      </c>
      <c r="H21" s="66">
        <v>30</v>
      </c>
      <c r="I21" s="66">
        <f>G21/H21</f>
        <v>88.13333333333334</v>
      </c>
      <c r="J21" s="66">
        <v>10</v>
      </c>
      <c r="K21" s="66">
        <v>0</v>
      </c>
      <c r="L21" s="67">
        <v>13286.83</v>
      </c>
      <c r="M21" s="67">
        <v>2644</v>
      </c>
      <c r="N21" s="64" t="s">
        <v>60</v>
      </c>
      <c r="O21" s="64" t="s">
        <v>142</v>
      </c>
      <c r="P21" s="74"/>
      <c r="Q21" s="74"/>
      <c r="R21" s="60"/>
      <c r="S21" s="60"/>
      <c r="T21" s="60"/>
      <c r="U21" s="75"/>
      <c r="V21" s="2"/>
      <c r="W21" s="2"/>
      <c r="X21" s="75"/>
      <c r="Y21" s="60"/>
    </row>
    <row r="22" spans="1:28" ht="25.35" customHeight="1">
      <c r="A22" s="63">
        <v>10</v>
      </c>
      <c r="B22" s="63">
        <v>12</v>
      </c>
      <c r="C22" s="68" t="s">
        <v>676</v>
      </c>
      <c r="D22" s="67">
        <v>10449.86</v>
      </c>
      <c r="E22" s="66">
        <v>7567.76</v>
      </c>
      <c r="F22" s="70">
        <f>(D22-E22)/E22</f>
        <v>0.38083924437350025</v>
      </c>
      <c r="G22" s="67">
        <v>2163</v>
      </c>
      <c r="H22" s="66">
        <v>58</v>
      </c>
      <c r="I22" s="66">
        <f>G22/H22</f>
        <v>37.293103448275865</v>
      </c>
      <c r="J22" s="66">
        <v>7</v>
      </c>
      <c r="K22" s="66">
        <v>14</v>
      </c>
      <c r="L22" s="67">
        <v>310919.31</v>
      </c>
      <c r="M22" s="67">
        <v>66413</v>
      </c>
      <c r="N22" s="65">
        <v>44771</v>
      </c>
      <c r="O22" s="64" t="s">
        <v>56</v>
      </c>
      <c r="P22" s="74"/>
      <c r="Q22" s="74"/>
      <c r="R22" s="60"/>
      <c r="S22" s="60"/>
      <c r="T22" s="60"/>
      <c r="U22" s="75"/>
      <c r="V22" s="2"/>
      <c r="W22" s="2"/>
      <c r="X22" s="75"/>
      <c r="Y22" s="60"/>
    </row>
    <row r="23" spans="1:28" ht="25.35" customHeight="1">
      <c r="A23" s="41"/>
      <c r="B23" s="41"/>
      <c r="C23" s="52" t="s">
        <v>52</v>
      </c>
      <c r="D23" s="62">
        <f>SUM(D13:D22)</f>
        <v>468492.51</v>
      </c>
      <c r="E23" s="62">
        <v>435505.95</v>
      </c>
      <c r="F23" s="20">
        <f>(D23-E23)/E23</f>
        <v>7.5743075381633704E-2</v>
      </c>
      <c r="G23" s="62">
        <f>SUM(G13:G22)</f>
        <v>72454</v>
      </c>
      <c r="H23" s="62"/>
      <c r="I23" s="43"/>
      <c r="J23" s="42"/>
      <c r="K23" s="44"/>
      <c r="L23" s="45"/>
      <c r="M23" s="49"/>
      <c r="N23" s="46"/>
      <c r="O23" s="53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8" ht="25.35" customHeight="1">
      <c r="A25" s="63">
        <v>11</v>
      </c>
      <c r="B25" s="76">
        <v>10</v>
      </c>
      <c r="C25" s="68" t="s">
        <v>701</v>
      </c>
      <c r="D25" s="67">
        <v>9800.83</v>
      </c>
      <c r="E25" s="66">
        <v>10644.58</v>
      </c>
      <c r="F25" s="70">
        <f>(D25-E25)/E25</f>
        <v>-7.9265692023546261E-2</v>
      </c>
      <c r="G25" s="67">
        <v>1455</v>
      </c>
      <c r="H25" s="66">
        <v>36</v>
      </c>
      <c r="I25" s="66">
        <f>G25/H25</f>
        <v>40.416666666666664</v>
      </c>
      <c r="J25" s="66">
        <v>10</v>
      </c>
      <c r="K25" s="66">
        <v>11</v>
      </c>
      <c r="L25" s="67">
        <v>632215.88</v>
      </c>
      <c r="M25" s="67">
        <v>96926</v>
      </c>
      <c r="N25" s="65">
        <v>44792</v>
      </c>
      <c r="O25" s="64" t="s">
        <v>142</v>
      </c>
      <c r="P25" s="59"/>
      <c r="Q25" s="73"/>
      <c r="R25" s="60"/>
      <c r="S25" s="74"/>
      <c r="T25" s="74"/>
      <c r="U25" s="60"/>
      <c r="V25" s="60"/>
      <c r="W25" s="75"/>
      <c r="X25" s="60"/>
      <c r="Y25" s="75"/>
      <c r="Z25" s="2"/>
      <c r="AA25" s="2"/>
      <c r="AB25" s="60"/>
    </row>
    <row r="26" spans="1:28" ht="25.35" customHeight="1">
      <c r="A26" s="63">
        <v>12</v>
      </c>
      <c r="B26" s="63" t="s">
        <v>34</v>
      </c>
      <c r="C26" s="68" t="s">
        <v>788</v>
      </c>
      <c r="D26" s="67">
        <v>7627.14</v>
      </c>
      <c r="E26" s="66" t="s">
        <v>36</v>
      </c>
      <c r="F26" s="66" t="s">
        <v>36</v>
      </c>
      <c r="G26" s="67">
        <v>1132</v>
      </c>
      <c r="H26" s="66">
        <v>78</v>
      </c>
      <c r="I26" s="66">
        <f>G26/H26</f>
        <v>14.512820512820513</v>
      </c>
      <c r="J26" s="66">
        <v>16</v>
      </c>
      <c r="K26" s="66">
        <v>1</v>
      </c>
      <c r="L26" s="67">
        <v>7627</v>
      </c>
      <c r="M26" s="67">
        <v>1132</v>
      </c>
      <c r="N26" s="65">
        <v>44862</v>
      </c>
      <c r="O26" s="64" t="s">
        <v>84</v>
      </c>
      <c r="P26" s="74"/>
      <c r="Q26" s="74"/>
      <c r="R26" s="60"/>
      <c r="S26" s="60"/>
      <c r="T26" s="60"/>
      <c r="U26" s="75"/>
      <c r="V26" s="2"/>
      <c r="W26" s="2"/>
      <c r="X26" s="75"/>
      <c r="Y26" s="60"/>
    </row>
    <row r="27" spans="1:28" ht="25.35" customHeight="1">
      <c r="A27" s="63">
        <v>13</v>
      </c>
      <c r="B27" s="63">
        <v>8</v>
      </c>
      <c r="C27" s="68" t="s">
        <v>750</v>
      </c>
      <c r="D27" s="67">
        <v>6529.76</v>
      </c>
      <c r="E27" s="66">
        <v>13728.38</v>
      </c>
      <c r="F27" s="70">
        <f>(D27-E27)/E27</f>
        <v>-0.52436048535952529</v>
      </c>
      <c r="G27" s="67">
        <v>1142</v>
      </c>
      <c r="H27" s="66">
        <v>40</v>
      </c>
      <c r="I27" s="66">
        <f>G27/H27</f>
        <v>28.55</v>
      </c>
      <c r="J27" s="66">
        <v>8</v>
      </c>
      <c r="K27" s="66">
        <v>5</v>
      </c>
      <c r="L27" s="67">
        <v>158302.01</v>
      </c>
      <c r="M27" s="67">
        <v>26149</v>
      </c>
      <c r="N27" s="65">
        <v>44834</v>
      </c>
      <c r="O27" s="64" t="s">
        <v>130</v>
      </c>
      <c r="P27" s="73"/>
      <c r="Q27" s="60"/>
      <c r="R27" s="74"/>
      <c r="S27" s="74"/>
      <c r="T27" s="60"/>
      <c r="U27" s="60"/>
      <c r="V27" s="75"/>
      <c r="W27" s="60"/>
      <c r="X27" s="75"/>
      <c r="Y27" s="60"/>
    </row>
    <row r="28" spans="1:28" ht="25.35" customHeight="1">
      <c r="A28" s="63">
        <v>14</v>
      </c>
      <c r="B28" s="63" t="s">
        <v>34</v>
      </c>
      <c r="C28" s="68" t="s">
        <v>790</v>
      </c>
      <c r="D28" s="67">
        <v>6134</v>
      </c>
      <c r="E28" s="66" t="s">
        <v>36</v>
      </c>
      <c r="F28" s="66" t="s">
        <v>36</v>
      </c>
      <c r="G28" s="67">
        <v>962</v>
      </c>
      <c r="H28" s="66" t="s">
        <v>36</v>
      </c>
      <c r="I28" s="66" t="s">
        <v>36</v>
      </c>
      <c r="J28" s="66">
        <v>11</v>
      </c>
      <c r="K28" s="66">
        <v>1</v>
      </c>
      <c r="L28" s="67">
        <v>6134</v>
      </c>
      <c r="M28" s="67">
        <v>962</v>
      </c>
      <c r="N28" s="65">
        <v>44862</v>
      </c>
      <c r="O28" s="64" t="s">
        <v>47</v>
      </c>
      <c r="P28" s="60"/>
      <c r="Q28" s="74"/>
      <c r="R28" s="74"/>
      <c r="S28" s="60"/>
      <c r="T28" s="60"/>
      <c r="U28" s="60"/>
      <c r="V28" s="75"/>
      <c r="W28" s="75"/>
      <c r="X28" s="75"/>
      <c r="Y28" s="60"/>
    </row>
    <row r="29" spans="1:28" ht="25.35" customHeight="1">
      <c r="A29" s="63">
        <v>15</v>
      </c>
      <c r="B29" s="63" t="s">
        <v>34</v>
      </c>
      <c r="C29" s="68" t="s">
        <v>789</v>
      </c>
      <c r="D29" s="67">
        <v>6102.89</v>
      </c>
      <c r="E29" s="66" t="s">
        <v>36</v>
      </c>
      <c r="F29" s="66" t="s">
        <v>36</v>
      </c>
      <c r="G29" s="67">
        <v>1942</v>
      </c>
      <c r="H29" s="66">
        <v>82</v>
      </c>
      <c r="I29" s="66">
        <f t="shared" ref="I29:I34" si="1">G29/H29</f>
        <v>23.682926829268293</v>
      </c>
      <c r="J29" s="66">
        <v>12</v>
      </c>
      <c r="K29" s="66">
        <v>1</v>
      </c>
      <c r="L29" s="67">
        <v>6102.89</v>
      </c>
      <c r="M29" s="67">
        <v>942</v>
      </c>
      <c r="N29" s="65">
        <v>44862</v>
      </c>
      <c r="O29" s="64" t="s">
        <v>41</v>
      </c>
      <c r="P29" s="60"/>
      <c r="Q29" s="74"/>
      <c r="R29" s="74"/>
      <c r="S29" s="60"/>
      <c r="T29" s="60"/>
      <c r="U29" s="60"/>
      <c r="V29" s="75"/>
      <c r="W29" s="2"/>
      <c r="X29" s="75"/>
      <c r="Y29" s="60"/>
    </row>
    <row r="30" spans="1:28" ht="25.35" customHeight="1">
      <c r="A30" s="63">
        <v>16</v>
      </c>
      <c r="B30" s="63">
        <v>11</v>
      </c>
      <c r="C30" s="68" t="s">
        <v>772</v>
      </c>
      <c r="D30" s="67">
        <v>4758.22</v>
      </c>
      <c r="E30" s="66">
        <v>8262.6</v>
      </c>
      <c r="F30" s="70">
        <f>(D30-E30)/E30</f>
        <v>-0.42412557790525984</v>
      </c>
      <c r="G30" s="67">
        <v>914</v>
      </c>
      <c r="H30" s="66">
        <v>17</v>
      </c>
      <c r="I30" s="66">
        <f t="shared" si="1"/>
        <v>53.764705882352942</v>
      </c>
      <c r="J30" s="66">
        <v>6</v>
      </c>
      <c r="K30" s="66">
        <v>3</v>
      </c>
      <c r="L30" s="67">
        <v>34794</v>
      </c>
      <c r="M30" s="67">
        <v>5859</v>
      </c>
      <c r="N30" s="65">
        <v>44848</v>
      </c>
      <c r="O30" s="64" t="s">
        <v>37</v>
      </c>
      <c r="P30" s="60"/>
      <c r="Q30" s="74"/>
      <c r="R30" s="74"/>
      <c r="S30" s="60"/>
      <c r="T30" s="60"/>
      <c r="U30" s="60"/>
      <c r="V30" s="75"/>
      <c r="W30" s="2"/>
      <c r="X30" s="75"/>
      <c r="Y30" s="60"/>
    </row>
    <row r="31" spans="1:28" ht="25.35" customHeight="1">
      <c r="A31" s="63">
        <v>17</v>
      </c>
      <c r="B31" s="76">
        <v>13</v>
      </c>
      <c r="C31" s="68" t="s">
        <v>737</v>
      </c>
      <c r="D31" s="67">
        <v>4730.29</v>
      </c>
      <c r="E31" s="66">
        <v>6509.72</v>
      </c>
      <c r="F31" s="70">
        <f>(D31-E31)/E31</f>
        <v>-0.27334969860454833</v>
      </c>
      <c r="G31" s="67">
        <v>704</v>
      </c>
      <c r="H31" s="66">
        <v>20</v>
      </c>
      <c r="I31" s="66">
        <f t="shared" si="1"/>
        <v>35.200000000000003</v>
      </c>
      <c r="J31" s="66">
        <v>4</v>
      </c>
      <c r="K31" s="66">
        <v>6</v>
      </c>
      <c r="L31" s="67">
        <v>164683.56</v>
      </c>
      <c r="M31" s="67">
        <v>26295</v>
      </c>
      <c r="N31" s="65">
        <v>44827</v>
      </c>
      <c r="O31" s="64" t="s">
        <v>56</v>
      </c>
      <c r="P31" s="73"/>
      <c r="Q31" s="73"/>
      <c r="R31" s="73"/>
      <c r="T31" s="60"/>
      <c r="U31" s="60"/>
      <c r="V31" s="60"/>
      <c r="W31" s="60"/>
      <c r="X31" s="75"/>
      <c r="Y31" s="2"/>
      <c r="Z31" s="2"/>
      <c r="AA31" s="60"/>
    </row>
    <row r="32" spans="1:28" ht="25.35" customHeight="1">
      <c r="A32" s="63">
        <v>18</v>
      </c>
      <c r="B32" s="63">
        <v>16</v>
      </c>
      <c r="C32" s="68" t="s">
        <v>734</v>
      </c>
      <c r="D32" s="67">
        <v>3979.72</v>
      </c>
      <c r="E32" s="66">
        <v>3668.74</v>
      </c>
      <c r="F32" s="70">
        <f>(D32-E32)/E32</f>
        <v>8.4764796633176528E-2</v>
      </c>
      <c r="G32" s="67">
        <v>586</v>
      </c>
      <c r="H32" s="66">
        <v>17</v>
      </c>
      <c r="I32" s="66">
        <f t="shared" si="1"/>
        <v>34.470588235294116</v>
      </c>
      <c r="J32" s="66">
        <v>4</v>
      </c>
      <c r="K32" s="66">
        <v>7</v>
      </c>
      <c r="L32" s="67">
        <v>112844</v>
      </c>
      <c r="M32" s="67">
        <v>17748</v>
      </c>
      <c r="N32" s="65">
        <v>44820</v>
      </c>
      <c r="O32" s="64" t="s">
        <v>37</v>
      </c>
      <c r="P32" s="74"/>
      <c r="Q32" s="74"/>
      <c r="R32" s="60"/>
      <c r="S32" s="60"/>
      <c r="T32" s="60"/>
      <c r="U32" s="75"/>
      <c r="V32" s="2"/>
      <c r="W32" s="2"/>
      <c r="X32" s="2"/>
      <c r="Y32" s="2"/>
      <c r="Z32" s="60"/>
    </row>
    <row r="33" spans="1:28" ht="25.35" customHeight="1">
      <c r="A33" s="63">
        <v>19</v>
      </c>
      <c r="B33" s="63">
        <v>18</v>
      </c>
      <c r="C33" s="68" t="s">
        <v>652</v>
      </c>
      <c r="D33" s="67">
        <v>3570.92</v>
      </c>
      <c r="E33" s="66">
        <v>2398.66</v>
      </c>
      <c r="F33" s="70">
        <f>(D33-E33)/E33</f>
        <v>0.48871453228052342</v>
      </c>
      <c r="G33" s="67">
        <v>674</v>
      </c>
      <c r="H33" s="66">
        <v>33</v>
      </c>
      <c r="I33" s="66">
        <f t="shared" si="1"/>
        <v>20.424242424242426</v>
      </c>
      <c r="J33" s="66">
        <v>3</v>
      </c>
      <c r="K33" s="66">
        <v>18</v>
      </c>
      <c r="L33" s="67">
        <v>1337479</v>
      </c>
      <c r="M33" s="67">
        <v>248328</v>
      </c>
      <c r="N33" s="65">
        <v>44743</v>
      </c>
      <c r="O33" s="64" t="s">
        <v>37</v>
      </c>
      <c r="P33" s="74"/>
      <c r="Q33" s="74"/>
      <c r="R33" s="60"/>
      <c r="S33" s="60"/>
      <c r="T33" s="75"/>
      <c r="U33" s="60"/>
      <c r="V33" s="2"/>
      <c r="W33" s="2"/>
      <c r="X33" s="75"/>
      <c r="Y33" s="2"/>
      <c r="Z33" s="60"/>
    </row>
    <row r="34" spans="1:28" ht="25.35" customHeight="1">
      <c r="A34" s="63">
        <v>20</v>
      </c>
      <c r="B34" s="63" t="s">
        <v>58</v>
      </c>
      <c r="C34" s="68" t="s">
        <v>792</v>
      </c>
      <c r="D34" s="67">
        <v>3330.11</v>
      </c>
      <c r="E34" s="66" t="s">
        <v>36</v>
      </c>
      <c r="F34" s="66" t="s">
        <v>36</v>
      </c>
      <c r="G34" s="67">
        <v>491</v>
      </c>
      <c r="H34" s="66">
        <v>9</v>
      </c>
      <c r="I34" s="66">
        <f t="shared" si="1"/>
        <v>54.555555555555557</v>
      </c>
      <c r="J34" s="66">
        <v>9</v>
      </c>
      <c r="K34" s="66">
        <v>0</v>
      </c>
      <c r="L34" s="67">
        <v>3330.11</v>
      </c>
      <c r="M34" s="67">
        <v>491</v>
      </c>
      <c r="N34" s="64" t="s">
        <v>60</v>
      </c>
      <c r="O34" s="64" t="s">
        <v>41</v>
      </c>
      <c r="P34" s="61"/>
      <c r="Q34" s="4"/>
      <c r="R34" s="60"/>
      <c r="S34" s="2"/>
      <c r="T34" s="2"/>
      <c r="U34" s="60"/>
      <c r="V34" s="2"/>
      <c r="W34" s="60"/>
      <c r="X34" s="75"/>
      <c r="Y34" s="2"/>
      <c r="Z34" s="60"/>
    </row>
    <row r="35" spans="1:28" ht="25.35" customHeight="1">
      <c r="A35" s="41"/>
      <c r="B35" s="41"/>
      <c r="C35" s="52" t="s">
        <v>66</v>
      </c>
      <c r="D35" s="62">
        <f>SUM(D23:D34)</f>
        <v>525056.39</v>
      </c>
      <c r="E35" s="62">
        <v>476392.65</v>
      </c>
      <c r="F35" s="20">
        <f>(D35-E35)/E35</f>
        <v>0.10215048447955691</v>
      </c>
      <c r="G35" s="62">
        <f>SUM(G23:G34)</f>
        <v>82456</v>
      </c>
      <c r="H35" s="62"/>
      <c r="I35" s="43"/>
      <c r="J35" s="42"/>
      <c r="K35" s="44"/>
      <c r="L35" s="45"/>
      <c r="M35" s="49"/>
      <c r="N35" s="46"/>
      <c r="O35" s="53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76" t="s">
        <v>34</v>
      </c>
      <c r="C37" s="68" t="s">
        <v>791</v>
      </c>
      <c r="D37" s="67">
        <v>3204</v>
      </c>
      <c r="E37" s="66" t="s">
        <v>36</v>
      </c>
      <c r="F37" s="66" t="s">
        <v>36</v>
      </c>
      <c r="G37" s="67">
        <v>513</v>
      </c>
      <c r="H37" s="66" t="s">
        <v>36</v>
      </c>
      <c r="I37" s="66" t="s">
        <v>36</v>
      </c>
      <c r="J37" s="66">
        <v>10</v>
      </c>
      <c r="K37" s="66">
        <v>1</v>
      </c>
      <c r="L37" s="67">
        <v>3204</v>
      </c>
      <c r="M37" s="67">
        <v>513</v>
      </c>
      <c r="N37" s="65">
        <v>44862</v>
      </c>
      <c r="O37" s="64" t="s">
        <v>47</v>
      </c>
      <c r="P37" s="74"/>
      <c r="Q37" s="74"/>
      <c r="R37" s="74"/>
      <c r="S37" s="74"/>
      <c r="T37" s="74"/>
      <c r="U37" s="75"/>
      <c r="V37" s="2"/>
      <c r="W37" s="2"/>
      <c r="X37" s="2"/>
      <c r="Y37" s="61"/>
      <c r="Z37" s="60"/>
      <c r="AB37" s="60"/>
    </row>
    <row r="38" spans="1:28" ht="25.35" customHeight="1">
      <c r="A38" s="63">
        <v>22</v>
      </c>
      <c r="B38" s="63" t="s">
        <v>34</v>
      </c>
      <c r="C38" s="68" t="s">
        <v>799</v>
      </c>
      <c r="D38" s="67">
        <v>2831.71</v>
      </c>
      <c r="E38" s="66" t="s">
        <v>36</v>
      </c>
      <c r="F38" s="66" t="s">
        <v>36</v>
      </c>
      <c r="G38" s="67">
        <v>466</v>
      </c>
      <c r="H38" s="66">
        <v>26</v>
      </c>
      <c r="I38" s="66">
        <f>G38/H38</f>
        <v>17.923076923076923</v>
      </c>
      <c r="J38" s="66">
        <v>10</v>
      </c>
      <c r="K38" s="66">
        <v>1</v>
      </c>
      <c r="L38" s="67">
        <v>2831.71</v>
      </c>
      <c r="M38" s="67">
        <v>466</v>
      </c>
      <c r="N38" s="65">
        <v>44862</v>
      </c>
      <c r="O38" s="64" t="s">
        <v>130</v>
      </c>
      <c r="P38" s="73"/>
      <c r="Q38" s="60"/>
      <c r="R38" s="92"/>
      <c r="S38" s="92"/>
      <c r="T38" s="80"/>
      <c r="U38" s="80"/>
      <c r="V38" s="80"/>
      <c r="W38" s="2"/>
      <c r="X38" s="75"/>
      <c r="Y38" s="60"/>
    </row>
    <row r="39" spans="1:28" ht="25.35" customHeight="1">
      <c r="A39" s="63">
        <v>23</v>
      </c>
      <c r="B39" s="69" t="s">
        <v>36</v>
      </c>
      <c r="C39" s="68" t="s">
        <v>171</v>
      </c>
      <c r="D39" s="67">
        <v>2660.63</v>
      </c>
      <c r="E39" s="66" t="s">
        <v>36</v>
      </c>
      <c r="F39" s="66" t="s">
        <v>36</v>
      </c>
      <c r="G39" s="67">
        <v>688</v>
      </c>
      <c r="H39" s="66">
        <v>11</v>
      </c>
      <c r="I39" s="66">
        <f>G39/H39</f>
        <v>62.545454545454547</v>
      </c>
      <c r="J39" s="66">
        <v>2</v>
      </c>
      <c r="K39" s="66" t="s">
        <v>36</v>
      </c>
      <c r="L39" s="67">
        <v>227165</v>
      </c>
      <c r="M39" s="67">
        <v>45270</v>
      </c>
      <c r="N39" s="65">
        <v>44526</v>
      </c>
      <c r="O39" s="64" t="s">
        <v>43</v>
      </c>
      <c r="P39" s="74"/>
      <c r="Q39" s="74"/>
      <c r="R39" s="80"/>
      <c r="S39" s="80"/>
      <c r="T39" s="80"/>
      <c r="U39" s="92"/>
      <c r="V39" s="80"/>
      <c r="W39" s="2"/>
      <c r="X39" s="75"/>
      <c r="Y39" s="60"/>
    </row>
    <row r="40" spans="1:28" ht="25.35" customHeight="1">
      <c r="A40" s="63">
        <v>24</v>
      </c>
      <c r="B40" s="63">
        <v>21</v>
      </c>
      <c r="C40" s="68" t="s">
        <v>757</v>
      </c>
      <c r="D40" s="67">
        <v>418</v>
      </c>
      <c r="E40" s="66">
        <v>184.5</v>
      </c>
      <c r="F40" s="70">
        <f>(D40-E40)/E40</f>
        <v>1.2655826558265582</v>
      </c>
      <c r="G40" s="67">
        <v>85</v>
      </c>
      <c r="H40" s="66">
        <v>6</v>
      </c>
      <c r="I40" s="66">
        <f>G40/H40</f>
        <v>14.166666666666666</v>
      </c>
      <c r="J40" s="66">
        <v>2</v>
      </c>
      <c r="K40" s="66">
        <v>4</v>
      </c>
      <c r="L40" s="67">
        <v>15216</v>
      </c>
      <c r="M40" s="67">
        <v>2365</v>
      </c>
      <c r="N40" s="65">
        <v>44841</v>
      </c>
      <c r="O40" s="64" t="s">
        <v>37</v>
      </c>
      <c r="P40" s="74"/>
      <c r="Q40" s="74"/>
      <c r="R40" s="74"/>
      <c r="S40" s="74"/>
      <c r="T40" s="74"/>
      <c r="U40" s="74"/>
      <c r="V40" s="74"/>
      <c r="W40" s="75"/>
      <c r="X40" s="4"/>
    </row>
    <row r="41" spans="1:28" ht="25.35" customHeight="1">
      <c r="A41" s="63">
        <v>25</v>
      </c>
      <c r="B41" s="63">
        <v>17</v>
      </c>
      <c r="C41" s="68" t="s">
        <v>756</v>
      </c>
      <c r="D41" s="67">
        <v>353</v>
      </c>
      <c r="E41" s="66">
        <v>2501.58</v>
      </c>
      <c r="F41" s="70">
        <f>(D41-E41)/E41</f>
        <v>-0.85888918203695264</v>
      </c>
      <c r="G41" s="67">
        <v>61</v>
      </c>
      <c r="H41" s="66">
        <v>2</v>
      </c>
      <c r="I41" s="66">
        <f>G41/H41</f>
        <v>30.5</v>
      </c>
      <c r="J41" s="66">
        <v>2</v>
      </c>
      <c r="K41" s="66">
        <v>4</v>
      </c>
      <c r="L41" s="67">
        <v>36824</v>
      </c>
      <c r="M41" s="67">
        <v>5845</v>
      </c>
      <c r="N41" s="65">
        <v>44841</v>
      </c>
      <c r="O41" s="64" t="s">
        <v>43</v>
      </c>
      <c r="P41" s="60"/>
      <c r="Q41" s="74"/>
      <c r="R41" s="60"/>
      <c r="S41" s="60"/>
      <c r="T41" s="60"/>
      <c r="U41" s="75"/>
      <c r="V41" s="2"/>
      <c r="W41" s="2"/>
      <c r="X41" s="75"/>
      <c r="Y41" s="60"/>
    </row>
    <row r="42" spans="1:28" ht="24.75" customHeight="1">
      <c r="A42" s="63">
        <v>26</v>
      </c>
      <c r="B42" s="66" t="s">
        <v>36</v>
      </c>
      <c r="C42" s="68" t="s">
        <v>61</v>
      </c>
      <c r="D42" s="67">
        <v>242</v>
      </c>
      <c r="E42" s="66" t="s">
        <v>36</v>
      </c>
      <c r="F42" s="66" t="s">
        <v>36</v>
      </c>
      <c r="G42" s="67">
        <v>38</v>
      </c>
      <c r="H42" s="66">
        <v>1</v>
      </c>
      <c r="I42" s="66">
        <f>G42/H42</f>
        <v>38</v>
      </c>
      <c r="J42" s="66">
        <v>1</v>
      </c>
      <c r="K42" s="66" t="s">
        <v>36</v>
      </c>
      <c r="L42" s="67">
        <v>28009.68</v>
      </c>
      <c r="M42" s="67">
        <v>4847</v>
      </c>
      <c r="N42" s="65">
        <v>44680</v>
      </c>
      <c r="O42" s="64" t="s">
        <v>50</v>
      </c>
      <c r="P42" s="74"/>
      <c r="Q42" s="74"/>
      <c r="R42" s="60"/>
      <c r="S42" s="60"/>
      <c r="T42" s="60"/>
      <c r="U42" s="60"/>
      <c r="V42" s="2"/>
      <c r="W42" s="2"/>
      <c r="X42" s="60"/>
      <c r="Y42" s="75"/>
      <c r="Z42" s="75"/>
      <c r="AA42" s="60"/>
    </row>
    <row r="43" spans="1:28" ht="25.35" customHeight="1">
      <c r="A43" s="63">
        <v>27</v>
      </c>
      <c r="B43" s="63">
        <v>15</v>
      </c>
      <c r="C43" s="68" t="s">
        <v>782</v>
      </c>
      <c r="D43" s="67">
        <v>216</v>
      </c>
      <c r="E43" s="66">
        <v>4429</v>
      </c>
      <c r="F43" s="70">
        <f>(D43-E43)/E43</f>
        <v>-0.95123052607812142</v>
      </c>
      <c r="G43" s="67">
        <v>35</v>
      </c>
      <c r="H43" s="66" t="s">
        <v>36</v>
      </c>
      <c r="I43" s="66" t="s">
        <v>36</v>
      </c>
      <c r="J43" s="66">
        <v>1</v>
      </c>
      <c r="K43" s="66">
        <v>2</v>
      </c>
      <c r="L43" s="67">
        <v>4947</v>
      </c>
      <c r="M43" s="67">
        <v>950</v>
      </c>
      <c r="N43" s="65">
        <v>44855</v>
      </c>
      <c r="O43" s="64" t="s">
        <v>47</v>
      </c>
      <c r="P43" s="74"/>
      <c r="Q43" s="74"/>
      <c r="R43" s="60"/>
      <c r="S43" s="60"/>
      <c r="T43" s="2"/>
      <c r="U43" s="60"/>
      <c r="V43" s="75"/>
      <c r="W43" s="2"/>
      <c r="X43" s="75"/>
      <c r="Y43" s="60"/>
    </row>
    <row r="44" spans="1:28" ht="25.35" customHeight="1">
      <c r="A44" s="63">
        <v>28</v>
      </c>
      <c r="B44" s="23">
        <v>19</v>
      </c>
      <c r="C44" s="68" t="s">
        <v>51</v>
      </c>
      <c r="D44" s="67">
        <v>185</v>
      </c>
      <c r="E44" s="66">
        <v>311</v>
      </c>
      <c r="F44" s="70">
        <f>(D44-E44)/E44</f>
        <v>-0.40514469453376206</v>
      </c>
      <c r="G44" s="67">
        <v>60</v>
      </c>
      <c r="H44" s="66">
        <v>2</v>
      </c>
      <c r="I44" s="66">
        <f>G44/H44</f>
        <v>30</v>
      </c>
      <c r="J44" s="66">
        <v>2</v>
      </c>
      <c r="K44" s="66" t="s">
        <v>36</v>
      </c>
      <c r="L44" s="67">
        <v>187942.72</v>
      </c>
      <c r="M44" s="67">
        <v>46339</v>
      </c>
      <c r="N44" s="65">
        <v>44659</v>
      </c>
      <c r="O44" s="64" t="s">
        <v>41</v>
      </c>
      <c r="P44" s="74"/>
      <c r="Q44" s="74"/>
      <c r="R44" s="60"/>
      <c r="S44" s="60"/>
      <c r="T44" s="60"/>
      <c r="U44" s="75"/>
      <c r="V44" s="2"/>
      <c r="W44" s="2"/>
      <c r="X44" s="75"/>
      <c r="Y44" s="60"/>
    </row>
    <row r="45" spans="1:28" ht="25.35" customHeight="1">
      <c r="A45" s="63">
        <v>29</v>
      </c>
      <c r="B45" s="69" t="s">
        <v>36</v>
      </c>
      <c r="C45" s="68" t="s">
        <v>747</v>
      </c>
      <c r="D45" s="67">
        <v>126.5</v>
      </c>
      <c r="E45" s="66" t="s">
        <v>36</v>
      </c>
      <c r="F45" s="66" t="s">
        <v>36</v>
      </c>
      <c r="G45" s="67">
        <v>29</v>
      </c>
      <c r="H45" s="66">
        <v>4</v>
      </c>
      <c r="I45" s="66">
        <f>G45/H45</f>
        <v>7.25</v>
      </c>
      <c r="J45" s="66">
        <v>3</v>
      </c>
      <c r="K45" s="66" t="s">
        <v>36</v>
      </c>
      <c r="L45" s="67">
        <v>2622.77</v>
      </c>
      <c r="M45" s="67">
        <v>590</v>
      </c>
      <c r="N45" s="65">
        <v>44827</v>
      </c>
      <c r="O45" s="64" t="s">
        <v>82</v>
      </c>
      <c r="P45" s="74"/>
      <c r="Q45" s="74"/>
      <c r="R45" s="74"/>
      <c r="S45" s="60"/>
      <c r="T45" s="60"/>
      <c r="U45" s="60"/>
      <c r="V45" s="2"/>
      <c r="W45" s="75"/>
      <c r="X45" s="75"/>
    </row>
    <row r="46" spans="1:28" ht="25.35" customHeight="1">
      <c r="A46" s="63">
        <v>30</v>
      </c>
      <c r="B46" s="69" t="s">
        <v>36</v>
      </c>
      <c r="C46" s="68" t="s">
        <v>641</v>
      </c>
      <c r="D46" s="67">
        <v>107.5</v>
      </c>
      <c r="E46" s="66" t="s">
        <v>36</v>
      </c>
      <c r="F46" s="66" t="s">
        <v>36</v>
      </c>
      <c r="G46" s="67">
        <v>21</v>
      </c>
      <c r="H46" s="66">
        <v>1</v>
      </c>
      <c r="I46" s="66">
        <f>G46/H46</f>
        <v>21</v>
      </c>
      <c r="J46" s="66">
        <v>1</v>
      </c>
      <c r="K46" s="66" t="s">
        <v>36</v>
      </c>
      <c r="L46" s="67">
        <v>250564.53</v>
      </c>
      <c r="M46" s="67">
        <v>38903</v>
      </c>
      <c r="N46" s="65">
        <v>44736</v>
      </c>
      <c r="O46" s="64" t="s">
        <v>56</v>
      </c>
      <c r="P46" s="74"/>
      <c r="Q46" s="74"/>
      <c r="R46" s="60"/>
      <c r="S46" s="60"/>
      <c r="T46" s="60"/>
      <c r="U46" s="75"/>
      <c r="V46" s="2"/>
      <c r="W46" s="2"/>
      <c r="X46" s="75"/>
      <c r="Y46" s="60"/>
    </row>
    <row r="47" spans="1:28" ht="25.35" customHeight="1">
      <c r="A47" s="41"/>
      <c r="B47" s="41"/>
      <c r="C47" s="52" t="s">
        <v>90</v>
      </c>
      <c r="D47" s="62">
        <f>SUM(D35:D46)</f>
        <v>535400.73</v>
      </c>
      <c r="E47" s="62">
        <v>476958.15</v>
      </c>
      <c r="F47" s="20">
        <f t="shared" ref="F47" si="2">(D47-E47)/E47</f>
        <v>0.12253188251422049</v>
      </c>
      <c r="G47" s="62">
        <f>SUM(G35:G46)</f>
        <v>84452</v>
      </c>
      <c r="H47" s="62"/>
      <c r="I47" s="43"/>
      <c r="J47" s="42"/>
      <c r="K47" s="44"/>
      <c r="L47" s="45"/>
      <c r="M47" s="49"/>
      <c r="N47" s="46"/>
      <c r="O47" s="53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5" ht="25.35" customHeight="1">
      <c r="A49" s="63">
        <v>31</v>
      </c>
      <c r="B49" s="69" t="s">
        <v>36</v>
      </c>
      <c r="C49" s="55" t="s">
        <v>111</v>
      </c>
      <c r="D49" s="67">
        <v>100</v>
      </c>
      <c r="E49" s="66" t="s">
        <v>36</v>
      </c>
      <c r="F49" s="66" t="s">
        <v>36</v>
      </c>
      <c r="G49" s="67">
        <v>20</v>
      </c>
      <c r="H49" s="66">
        <v>1</v>
      </c>
      <c r="I49" s="66">
        <f>G49/H49</f>
        <v>20</v>
      </c>
      <c r="J49" s="66">
        <v>1</v>
      </c>
      <c r="K49" s="66" t="s">
        <v>36</v>
      </c>
      <c r="L49" s="67">
        <v>66618</v>
      </c>
      <c r="M49" s="67">
        <v>11862</v>
      </c>
      <c r="N49" s="65">
        <v>43182</v>
      </c>
      <c r="O49" s="64" t="s">
        <v>84</v>
      </c>
      <c r="P49" s="73"/>
      <c r="X49" s="75"/>
      <c r="Y49" s="60"/>
    </row>
    <row r="50" spans="1:25" ht="25.35" customHeight="1">
      <c r="A50" s="63">
        <v>32</v>
      </c>
      <c r="B50" s="63">
        <v>14</v>
      </c>
      <c r="C50" s="68" t="s">
        <v>787</v>
      </c>
      <c r="D50" s="67">
        <v>89</v>
      </c>
      <c r="E50" s="66">
        <v>4998.1400000000003</v>
      </c>
      <c r="F50" s="70">
        <f>(D50-E50)/E50</f>
        <v>-0.9821933759358481</v>
      </c>
      <c r="G50" s="67">
        <v>16</v>
      </c>
      <c r="H50" s="66">
        <v>2</v>
      </c>
      <c r="I50" s="66">
        <f>G50/H50</f>
        <v>8</v>
      </c>
      <c r="J50" s="66">
        <v>2</v>
      </c>
      <c r="K50" s="66">
        <v>2</v>
      </c>
      <c r="L50" s="67">
        <v>5102.1400000000003</v>
      </c>
      <c r="M50" s="67">
        <v>921</v>
      </c>
      <c r="N50" s="65">
        <v>44855</v>
      </c>
      <c r="O50" s="64" t="s">
        <v>41</v>
      </c>
      <c r="P50" s="60"/>
      <c r="Q50" s="61"/>
      <c r="S50" s="61"/>
      <c r="U50" s="4"/>
      <c r="X50" s="75"/>
      <c r="Y50" s="60"/>
    </row>
    <row r="51" spans="1:25" ht="25.35" customHeight="1">
      <c r="A51" s="63">
        <v>33</v>
      </c>
      <c r="B51" s="69" t="s">
        <v>36</v>
      </c>
      <c r="C51" s="68" t="s">
        <v>395</v>
      </c>
      <c r="D51" s="67">
        <v>73.599999999999994</v>
      </c>
      <c r="E51" s="66" t="s">
        <v>36</v>
      </c>
      <c r="F51" s="66" t="s">
        <v>36</v>
      </c>
      <c r="G51" s="67">
        <v>24</v>
      </c>
      <c r="H51" s="66">
        <v>1</v>
      </c>
      <c r="I51" s="66">
        <f>G51/H51</f>
        <v>24</v>
      </c>
      <c r="J51" s="66">
        <v>1</v>
      </c>
      <c r="K51" s="66" t="s">
        <v>36</v>
      </c>
      <c r="L51" s="67">
        <v>234116</v>
      </c>
      <c r="M51" s="67">
        <v>50512</v>
      </c>
      <c r="N51" s="65">
        <v>44400</v>
      </c>
      <c r="O51" s="64" t="s">
        <v>43</v>
      </c>
      <c r="P51" s="61"/>
      <c r="U51" s="60"/>
      <c r="X51" s="75"/>
      <c r="Y51" s="60"/>
    </row>
    <row r="52" spans="1:25" ht="25.35" customHeight="1">
      <c r="A52" s="63">
        <v>34</v>
      </c>
      <c r="B52" s="63">
        <v>20</v>
      </c>
      <c r="C52" s="68" t="s">
        <v>768</v>
      </c>
      <c r="D52" s="67">
        <v>35</v>
      </c>
      <c r="E52" s="66">
        <v>239.5</v>
      </c>
      <c r="F52" s="70">
        <f>(D52-E52)/E52</f>
        <v>-0.85386221294363251</v>
      </c>
      <c r="G52" s="67">
        <v>9</v>
      </c>
      <c r="H52" s="66">
        <v>1</v>
      </c>
      <c r="I52" s="66">
        <f>G52/H52</f>
        <v>9</v>
      </c>
      <c r="J52" s="66">
        <v>1</v>
      </c>
      <c r="K52" s="66">
        <v>4</v>
      </c>
      <c r="L52" s="67">
        <v>895.6</v>
      </c>
      <c r="M52" s="67">
        <v>180</v>
      </c>
      <c r="N52" s="65">
        <v>44841</v>
      </c>
      <c r="O52" s="64" t="s">
        <v>82</v>
      </c>
      <c r="Q52" s="61"/>
      <c r="S52" s="60"/>
      <c r="X52" s="75"/>
      <c r="Y52" s="60"/>
    </row>
    <row r="53" spans="1:25" ht="25.35" customHeight="1">
      <c r="A53" s="63">
        <v>35</v>
      </c>
      <c r="B53" s="76">
        <v>23</v>
      </c>
      <c r="C53" s="68" t="s">
        <v>749</v>
      </c>
      <c r="D53" s="67">
        <v>24</v>
      </c>
      <c r="E53" s="66">
        <v>130</v>
      </c>
      <c r="F53" s="70">
        <f>(D53-E53)/E53</f>
        <v>-0.81538461538461537</v>
      </c>
      <c r="G53" s="67">
        <v>4</v>
      </c>
      <c r="H53" s="66">
        <v>1</v>
      </c>
      <c r="I53" s="66">
        <f>G53/H53</f>
        <v>4</v>
      </c>
      <c r="J53" s="66">
        <v>1</v>
      </c>
      <c r="K53" s="66">
        <v>6</v>
      </c>
      <c r="L53" s="67">
        <v>614.22</v>
      </c>
      <c r="M53" s="67">
        <v>150</v>
      </c>
      <c r="N53" s="65">
        <v>44827</v>
      </c>
      <c r="O53" s="53" t="s">
        <v>82</v>
      </c>
      <c r="P53" s="60"/>
      <c r="Q53" s="61"/>
      <c r="S53" s="61"/>
    </row>
    <row r="54" spans="1:25" ht="25.35" customHeight="1">
      <c r="A54" s="41"/>
      <c r="B54" s="41"/>
      <c r="C54" s="52" t="s">
        <v>309</v>
      </c>
      <c r="D54" s="62">
        <f>SUM(D47:D53)</f>
        <v>535722.32999999996</v>
      </c>
      <c r="E54" s="62">
        <v>476958.15</v>
      </c>
      <c r="F54" s="20">
        <f>(D54-E54)/E54</f>
        <v>0.12320615550861209</v>
      </c>
      <c r="G54" s="62">
        <f>SUM(G47:G53)</f>
        <v>84525</v>
      </c>
      <c r="H54" s="62"/>
      <c r="I54" s="43"/>
      <c r="J54" s="42"/>
      <c r="K54" s="44"/>
      <c r="L54" s="45"/>
      <c r="M54" s="49"/>
      <c r="N54" s="46"/>
      <c r="O54" s="53"/>
      <c r="P54" s="61"/>
      <c r="U54" s="60"/>
    </row>
    <row r="55" spans="1:25" ht="23.1" customHeight="1"/>
    <row r="56" spans="1:25" ht="17.100000000000001" customHeight="1"/>
    <row r="74" spans="16:21" ht="12" customHeight="1"/>
    <row r="77" spans="16:21">
      <c r="S77" s="61"/>
    </row>
    <row r="78" spans="16:21">
      <c r="P78" s="61"/>
    </row>
    <row r="79" spans="16:21">
      <c r="U79" s="61"/>
    </row>
  </sheetData>
  <sortState xmlns:xlrd2="http://schemas.microsoft.com/office/spreadsheetml/2017/richdata2" ref="B13:O53">
    <sortCondition descending="1" ref="D13:D53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F7083-E122-4133-9557-E2A25AA658E7}">
  <dimension ref="A1:AA71"/>
  <sheetViews>
    <sheetView zoomScale="60" zoomScaleNormal="60" workbookViewId="0">
      <selection activeCell="R30" sqref="R3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7" width="6" style="1" customWidth="1"/>
    <col min="18" max="18" width="10.5546875" style="1" customWidth="1"/>
    <col min="19" max="19" width="10.6640625" style="1" customWidth="1"/>
    <col min="20" max="20" width="8" style="1" customWidth="1"/>
    <col min="21" max="21" width="7" style="1" customWidth="1"/>
    <col min="22" max="22" width="12" style="1" bestFit="1" customWidth="1"/>
    <col min="23" max="23" width="9" style="1" customWidth="1"/>
    <col min="24" max="24" width="12.5546875" style="1" bestFit="1" customWidth="1"/>
    <col min="25" max="25" width="13.6640625" style="1" customWidth="1"/>
    <col min="26" max="26" width="12" style="1" customWidth="1"/>
    <col min="27" max="28" width="8.88671875" style="1"/>
    <col min="29" max="29" width="10.88671875" style="1" bestFit="1" customWidth="1"/>
    <col min="30" max="30" width="9.6640625" style="1" bestFit="1" customWidth="1"/>
    <col min="31" max="16384" width="8.88671875" style="1"/>
  </cols>
  <sheetData>
    <row r="1" spans="1:27" ht="19.5" customHeight="1">
      <c r="E1" s="30" t="s">
        <v>784</v>
      </c>
      <c r="F1" s="30"/>
      <c r="G1" s="30"/>
      <c r="H1" s="30"/>
      <c r="I1" s="30"/>
    </row>
    <row r="2" spans="1:27" ht="19.5" customHeight="1">
      <c r="E2" s="30" t="s">
        <v>785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S5" s="4"/>
    </row>
    <row r="6" spans="1:27">
      <c r="A6" s="207"/>
      <c r="B6" s="207"/>
      <c r="C6" s="212"/>
      <c r="D6" s="32" t="s">
        <v>783</v>
      </c>
      <c r="E6" s="32" t="s">
        <v>779</v>
      </c>
      <c r="F6" s="212"/>
      <c r="G6" s="212" t="s">
        <v>783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S8" s="4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S9" s="60"/>
      <c r="U9" s="61"/>
      <c r="W9" s="60"/>
      <c r="Z9" s="61"/>
    </row>
    <row r="10" spans="1:27">
      <c r="A10" s="207"/>
      <c r="B10" s="207"/>
      <c r="C10" s="212"/>
      <c r="D10" s="32" t="s">
        <v>783</v>
      </c>
      <c r="E10" s="32" t="s">
        <v>779</v>
      </c>
      <c r="F10" s="212"/>
      <c r="G10" s="32" t="s">
        <v>783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S10" s="60"/>
      <c r="T10" s="4"/>
      <c r="U10" s="61"/>
      <c r="W10" s="60"/>
      <c r="Z10" s="61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P11" s="75"/>
      <c r="Q11" s="75"/>
      <c r="R11" s="75"/>
      <c r="S11" s="75"/>
      <c r="T11" s="81"/>
      <c r="U11" s="61"/>
      <c r="W11" s="60"/>
      <c r="Z11" s="61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T12" s="4"/>
      <c r="U12" s="2"/>
      <c r="V12" s="4"/>
      <c r="W12" s="2"/>
      <c r="Y12" s="60"/>
      <c r="Z12" s="60"/>
    </row>
    <row r="13" spans="1:27" ht="25.35" customHeight="1">
      <c r="A13" s="63">
        <v>1</v>
      </c>
      <c r="B13" s="63">
        <v>1</v>
      </c>
      <c r="C13" s="68" t="s">
        <v>774</v>
      </c>
      <c r="D13" s="67">
        <v>163316.07</v>
      </c>
      <c r="E13" s="66">
        <v>160868.45000000001</v>
      </c>
      <c r="F13" s="70">
        <f t="shared" ref="F13" si="0">(D13-E13)/E13</f>
        <v>1.5215040612376107E-2</v>
      </c>
      <c r="G13" s="67">
        <v>26029</v>
      </c>
      <c r="H13" s="66">
        <v>302</v>
      </c>
      <c r="I13" s="66">
        <f>G13/H13</f>
        <v>86.188741721854299</v>
      </c>
      <c r="J13" s="66">
        <v>15</v>
      </c>
      <c r="K13" s="66">
        <v>2</v>
      </c>
      <c r="L13" s="67">
        <v>332042.71999999997</v>
      </c>
      <c r="M13" s="67">
        <v>49305</v>
      </c>
      <c r="N13" s="65">
        <v>44848</v>
      </c>
      <c r="O13" s="64" t="s">
        <v>775</v>
      </c>
      <c r="P13" s="61"/>
      <c r="Q13" s="60"/>
      <c r="R13" s="61"/>
      <c r="S13" s="4"/>
      <c r="T13" s="60"/>
      <c r="U13" s="2"/>
      <c r="V13" s="4"/>
      <c r="W13" s="60"/>
      <c r="X13" s="2"/>
      <c r="Y13" s="60"/>
      <c r="Z13" s="60"/>
    </row>
    <row r="14" spans="1:27" ht="25.35" customHeight="1">
      <c r="A14" s="63">
        <v>2</v>
      </c>
      <c r="B14" s="63" t="s">
        <v>34</v>
      </c>
      <c r="C14" s="68" t="s">
        <v>778</v>
      </c>
      <c r="D14" s="67">
        <v>94088.67</v>
      </c>
      <c r="E14" s="66" t="s">
        <v>36</v>
      </c>
      <c r="F14" s="66" t="s">
        <v>36</v>
      </c>
      <c r="G14" s="67">
        <v>13501</v>
      </c>
      <c r="H14" s="66">
        <v>227</v>
      </c>
      <c r="I14" s="66">
        <f>G14/H14</f>
        <v>59.475770925110133</v>
      </c>
      <c r="J14" s="66">
        <v>14</v>
      </c>
      <c r="K14" s="66">
        <v>1</v>
      </c>
      <c r="L14" s="67">
        <v>101961</v>
      </c>
      <c r="M14" s="67">
        <v>14548</v>
      </c>
      <c r="N14" s="65">
        <v>44855</v>
      </c>
      <c r="O14" s="64" t="s">
        <v>56</v>
      </c>
      <c r="P14" s="73"/>
      <c r="Q14" s="60"/>
      <c r="R14" s="61"/>
      <c r="S14" s="4"/>
      <c r="T14" s="60"/>
      <c r="U14" s="2"/>
      <c r="V14" s="2"/>
      <c r="W14" s="60"/>
      <c r="X14" s="2"/>
      <c r="Y14" s="4"/>
      <c r="Z14" s="60"/>
    </row>
    <row r="15" spans="1:27" ht="25.35" customHeight="1">
      <c r="A15" s="63">
        <v>3</v>
      </c>
      <c r="B15" s="63" t="s">
        <v>34</v>
      </c>
      <c r="C15" s="68" t="s">
        <v>786</v>
      </c>
      <c r="D15" s="67">
        <v>44783.4</v>
      </c>
      <c r="E15" s="66" t="s">
        <v>36</v>
      </c>
      <c r="F15" s="66" t="s">
        <v>36</v>
      </c>
      <c r="G15" s="67">
        <v>7512</v>
      </c>
      <c r="H15" s="66">
        <v>154</v>
      </c>
      <c r="I15" s="66">
        <f>G15/H15</f>
        <v>48.779220779220779</v>
      </c>
      <c r="J15" s="66">
        <v>13</v>
      </c>
      <c r="K15" s="66">
        <v>1</v>
      </c>
      <c r="L15" s="67">
        <v>44783.4</v>
      </c>
      <c r="M15" s="67">
        <v>7512</v>
      </c>
      <c r="N15" s="65">
        <v>44855</v>
      </c>
      <c r="O15" s="64" t="s">
        <v>139</v>
      </c>
      <c r="P15" s="73"/>
      <c r="Q15" s="60"/>
      <c r="R15" s="74"/>
      <c r="S15" s="60"/>
      <c r="T15" s="60"/>
      <c r="U15" s="60"/>
      <c r="V15" s="60"/>
      <c r="W15" s="75"/>
      <c r="X15" s="75"/>
      <c r="Y15" s="2"/>
      <c r="Z15" s="2"/>
      <c r="AA15" s="60"/>
    </row>
    <row r="16" spans="1:27" ht="25.35" customHeight="1">
      <c r="A16" s="63">
        <v>4</v>
      </c>
      <c r="B16" s="63">
        <v>3</v>
      </c>
      <c r="C16" s="68" t="s">
        <v>755</v>
      </c>
      <c r="D16" s="67">
        <v>27397.32</v>
      </c>
      <c r="E16" s="66">
        <v>33718.160000000003</v>
      </c>
      <c r="F16" s="70">
        <f>(D16-E16)/E16</f>
        <v>-0.18746100024437878</v>
      </c>
      <c r="G16" s="67">
        <v>4538</v>
      </c>
      <c r="H16" s="66">
        <v>80</v>
      </c>
      <c r="I16" s="66">
        <f>G16/H16</f>
        <v>56.725000000000001</v>
      </c>
      <c r="J16" s="66">
        <v>8</v>
      </c>
      <c r="K16" s="66">
        <v>4</v>
      </c>
      <c r="L16" s="67">
        <v>159291</v>
      </c>
      <c r="M16" s="67">
        <v>23842</v>
      </c>
      <c r="N16" s="65">
        <v>44834</v>
      </c>
      <c r="O16" s="64" t="s">
        <v>39</v>
      </c>
      <c r="P16" s="73"/>
      <c r="Q16" s="60"/>
      <c r="R16" s="61"/>
      <c r="S16" s="60"/>
      <c r="T16" s="2"/>
      <c r="U16" s="60"/>
      <c r="V16" s="61"/>
      <c r="W16" s="60"/>
      <c r="X16" s="2"/>
      <c r="Y16" s="2"/>
    </row>
    <row r="17" spans="1:27" ht="25.35" customHeight="1">
      <c r="A17" s="63">
        <v>5</v>
      </c>
      <c r="B17" s="63">
        <v>2</v>
      </c>
      <c r="C17" s="68" t="s">
        <v>776</v>
      </c>
      <c r="D17" s="67">
        <v>25351</v>
      </c>
      <c r="E17" s="66">
        <v>33896</v>
      </c>
      <c r="F17" s="70">
        <f>(D17-E17)/E17</f>
        <v>-0.25209464243568563</v>
      </c>
      <c r="G17" s="67">
        <v>5421</v>
      </c>
      <c r="H17" s="66" t="s">
        <v>36</v>
      </c>
      <c r="I17" s="66" t="s">
        <v>36</v>
      </c>
      <c r="J17" s="66">
        <v>19</v>
      </c>
      <c r="K17" s="66">
        <v>2</v>
      </c>
      <c r="L17" s="67">
        <v>60748</v>
      </c>
      <c r="M17" s="67">
        <v>12697</v>
      </c>
      <c r="N17" s="65">
        <v>44848</v>
      </c>
      <c r="O17" s="64" t="s">
        <v>47</v>
      </c>
      <c r="P17" s="61"/>
      <c r="Q17" s="60"/>
      <c r="R17" s="74"/>
      <c r="S17" s="74"/>
      <c r="T17" s="74"/>
      <c r="U17" s="60"/>
      <c r="V17" s="60"/>
      <c r="W17" s="75"/>
      <c r="X17" s="2"/>
      <c r="Y17" s="75"/>
      <c r="Z17" s="2"/>
      <c r="AA17" s="60"/>
    </row>
    <row r="18" spans="1:27" ht="25.35" customHeight="1">
      <c r="A18" s="63">
        <v>6</v>
      </c>
      <c r="B18" s="63" t="s">
        <v>34</v>
      </c>
      <c r="C18" s="68" t="s">
        <v>777</v>
      </c>
      <c r="D18" s="67">
        <v>24705.07</v>
      </c>
      <c r="E18" s="66" t="s">
        <v>36</v>
      </c>
      <c r="F18" s="66" t="s">
        <v>36</v>
      </c>
      <c r="G18" s="67">
        <v>5136</v>
      </c>
      <c r="H18" s="66">
        <v>179</v>
      </c>
      <c r="I18" s="66">
        <f>G18/H18</f>
        <v>28.692737430167597</v>
      </c>
      <c r="J18" s="66">
        <v>18</v>
      </c>
      <c r="K18" s="66">
        <v>1</v>
      </c>
      <c r="L18" s="67">
        <v>27552.71</v>
      </c>
      <c r="M18" s="67">
        <v>5658</v>
      </c>
      <c r="N18" s="65">
        <v>44855</v>
      </c>
      <c r="O18" s="64" t="s">
        <v>41</v>
      </c>
      <c r="P18" s="73"/>
      <c r="Q18" s="60"/>
      <c r="R18" s="74"/>
      <c r="S18" s="74"/>
      <c r="T18" s="60"/>
      <c r="U18" s="60"/>
      <c r="V18" s="60"/>
      <c r="W18" s="75"/>
      <c r="X18" s="2"/>
      <c r="Y18" s="75"/>
      <c r="Z18" s="2"/>
      <c r="AA18" s="60"/>
    </row>
    <row r="19" spans="1:27" ht="25.35" customHeight="1">
      <c r="A19" s="63">
        <v>7</v>
      </c>
      <c r="B19" s="63">
        <v>4</v>
      </c>
      <c r="C19" s="68" t="s">
        <v>735</v>
      </c>
      <c r="D19" s="67">
        <v>18009.46</v>
      </c>
      <c r="E19" s="66">
        <v>30529.95</v>
      </c>
      <c r="F19" s="70">
        <f>(D19-E19)/E19</f>
        <v>-0.41010515903236006</v>
      </c>
      <c r="G19" s="67">
        <v>3007</v>
      </c>
      <c r="H19" s="66">
        <v>80</v>
      </c>
      <c r="I19" s="66">
        <f>G19/H19</f>
        <v>37.587499999999999</v>
      </c>
      <c r="J19" s="66">
        <v>10</v>
      </c>
      <c r="K19" s="66">
        <v>6</v>
      </c>
      <c r="L19" s="67">
        <v>492342.11</v>
      </c>
      <c r="M19" s="67">
        <v>71450</v>
      </c>
      <c r="N19" s="65">
        <v>44820</v>
      </c>
      <c r="O19" s="64" t="s">
        <v>41</v>
      </c>
      <c r="P19" s="73"/>
      <c r="Q19" s="60"/>
      <c r="R19" s="74"/>
      <c r="S19" s="74"/>
      <c r="T19" s="74"/>
      <c r="U19" s="74"/>
      <c r="V19" s="74"/>
      <c r="W19" s="75"/>
      <c r="X19" s="2"/>
      <c r="Y19" s="75"/>
      <c r="Z19" s="2"/>
      <c r="AA19" s="60"/>
    </row>
    <row r="20" spans="1:27" ht="25.35" customHeight="1">
      <c r="A20" s="63">
        <v>8</v>
      </c>
      <c r="B20" s="63">
        <v>5</v>
      </c>
      <c r="C20" s="68" t="s">
        <v>750</v>
      </c>
      <c r="D20" s="67">
        <v>13728.38</v>
      </c>
      <c r="E20" s="66">
        <v>22907.71</v>
      </c>
      <c r="F20" s="70">
        <f>(D20-E20)/E20</f>
        <v>-0.40070919354226153</v>
      </c>
      <c r="G20" s="67">
        <v>2595</v>
      </c>
      <c r="H20" s="66">
        <v>65</v>
      </c>
      <c r="I20" s="66">
        <f>G20/H20</f>
        <v>39.92307692307692</v>
      </c>
      <c r="J20" s="66">
        <v>12</v>
      </c>
      <c r="K20" s="66">
        <v>4</v>
      </c>
      <c r="L20" s="67">
        <v>151338.32</v>
      </c>
      <c r="M20" s="67">
        <v>24966</v>
      </c>
      <c r="N20" s="65">
        <v>44834</v>
      </c>
      <c r="O20" s="64" t="s">
        <v>130</v>
      </c>
      <c r="P20" s="73"/>
      <c r="Q20" s="60"/>
      <c r="R20" s="74"/>
      <c r="S20" s="74"/>
      <c r="T20" s="60"/>
      <c r="U20" s="60"/>
      <c r="V20" s="75"/>
      <c r="W20" s="60"/>
      <c r="X20" s="2"/>
      <c r="Y20" s="75"/>
      <c r="Z20" s="2"/>
      <c r="AA20" s="60"/>
    </row>
    <row r="21" spans="1:27" ht="25.35" customHeight="1">
      <c r="A21" s="63">
        <v>9</v>
      </c>
      <c r="B21" s="63">
        <v>7</v>
      </c>
      <c r="C21" s="68" t="s">
        <v>736</v>
      </c>
      <c r="D21" s="67">
        <v>13482</v>
      </c>
      <c r="E21" s="66">
        <v>19038</v>
      </c>
      <c r="F21" s="70">
        <f>(D21-E21)/E21</f>
        <v>-0.29183737787582731</v>
      </c>
      <c r="G21" s="67">
        <v>2683</v>
      </c>
      <c r="H21" s="66" t="s">
        <v>36</v>
      </c>
      <c r="I21" s="66" t="s">
        <v>36</v>
      </c>
      <c r="J21" s="66">
        <v>11</v>
      </c>
      <c r="K21" s="66">
        <v>6</v>
      </c>
      <c r="L21" s="67">
        <v>156283</v>
      </c>
      <c r="M21" s="67">
        <v>31857</v>
      </c>
      <c r="N21" s="65">
        <v>44820</v>
      </c>
      <c r="O21" s="64" t="s">
        <v>47</v>
      </c>
      <c r="P21" s="61"/>
      <c r="Q21" s="60"/>
      <c r="R21" s="74"/>
      <c r="S21" s="74"/>
      <c r="T21" s="60"/>
      <c r="U21" s="60"/>
      <c r="V21" s="60"/>
      <c r="W21" s="75"/>
      <c r="X21" s="2"/>
      <c r="Y21" s="75"/>
      <c r="Z21" s="2"/>
      <c r="AA21" s="60"/>
    </row>
    <row r="22" spans="1:27" ht="25.35" customHeight="1">
      <c r="A22" s="63">
        <v>10</v>
      </c>
      <c r="B22" s="63">
        <v>8</v>
      </c>
      <c r="C22" s="68" t="s">
        <v>701</v>
      </c>
      <c r="D22" s="67">
        <v>10644.58</v>
      </c>
      <c r="E22" s="66">
        <v>16928.96</v>
      </c>
      <c r="F22" s="70">
        <f>(D22-E22)/E22</f>
        <v>-0.37122067746630621</v>
      </c>
      <c r="G22" s="67">
        <v>1725</v>
      </c>
      <c r="H22" s="66">
        <v>48</v>
      </c>
      <c r="I22" s="66">
        <f>G22/H22</f>
        <v>35.9375</v>
      </c>
      <c r="J22" s="66">
        <v>9</v>
      </c>
      <c r="K22" s="66">
        <v>10</v>
      </c>
      <c r="L22" s="67">
        <v>622411.06000000006</v>
      </c>
      <c r="M22" s="67">
        <v>95470</v>
      </c>
      <c r="N22" s="65">
        <v>44792</v>
      </c>
      <c r="O22" s="64" t="s">
        <v>142</v>
      </c>
      <c r="P22" s="73"/>
      <c r="Q22" s="60"/>
      <c r="R22" s="74"/>
      <c r="S22" s="74"/>
      <c r="T22" s="60"/>
      <c r="U22" s="60"/>
      <c r="V22" s="60"/>
      <c r="W22" s="75"/>
      <c r="X22" s="2"/>
      <c r="Y22" s="75"/>
      <c r="Z22" s="2"/>
      <c r="AA22" s="60"/>
    </row>
    <row r="23" spans="1:27" ht="25.35" customHeight="1">
      <c r="A23" s="41"/>
      <c r="B23" s="41"/>
      <c r="C23" s="52" t="s">
        <v>52</v>
      </c>
      <c r="D23" s="62">
        <f>SUM(D13:D22)</f>
        <v>435505.95000000007</v>
      </c>
      <c r="E23" s="62">
        <v>361332.95</v>
      </c>
      <c r="F23" s="20">
        <f>(D23-E23)/E23</f>
        <v>0.20527604803270794</v>
      </c>
      <c r="G23" s="62">
        <f>SUM(G13:G22)</f>
        <v>72147</v>
      </c>
      <c r="H23" s="62"/>
      <c r="I23" s="43"/>
      <c r="J23" s="42"/>
      <c r="K23" s="44"/>
      <c r="L23" s="45"/>
      <c r="M23" s="49"/>
      <c r="N23" s="46"/>
      <c r="O23" s="53"/>
      <c r="W23" s="60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0"/>
      <c r="S24" s="61"/>
      <c r="U24" s="60"/>
    </row>
    <row r="25" spans="1:27" ht="25.35" customHeight="1">
      <c r="A25" s="63">
        <v>11</v>
      </c>
      <c r="B25" s="63">
        <v>6</v>
      </c>
      <c r="C25" s="68" t="s">
        <v>772</v>
      </c>
      <c r="D25" s="67">
        <v>8262.6</v>
      </c>
      <c r="E25" s="66">
        <v>21465.88</v>
      </c>
      <c r="F25" s="70">
        <f>(D25-E25)/E25</f>
        <v>-0.61508216760738432</v>
      </c>
      <c r="G25" s="67">
        <v>1562</v>
      </c>
      <c r="H25" s="66">
        <v>48</v>
      </c>
      <c r="I25" s="66">
        <f>G25/H25</f>
        <v>32.541666666666664</v>
      </c>
      <c r="J25" s="66">
        <v>9</v>
      </c>
      <c r="K25" s="66">
        <v>2</v>
      </c>
      <c r="L25" s="67">
        <v>30036</v>
      </c>
      <c r="M25" s="67">
        <v>4945</v>
      </c>
      <c r="N25" s="65">
        <v>44848</v>
      </c>
      <c r="O25" s="64" t="s">
        <v>37</v>
      </c>
      <c r="P25" s="73"/>
      <c r="Q25" s="60"/>
      <c r="R25" s="74"/>
      <c r="S25" s="74"/>
      <c r="T25" s="60"/>
      <c r="U25" s="60"/>
      <c r="V25" s="75"/>
      <c r="W25" s="60"/>
      <c r="X25" s="2"/>
      <c r="Y25" s="75"/>
      <c r="Z25" s="2"/>
      <c r="AA25" s="60"/>
    </row>
    <row r="26" spans="1:27" ht="25.35" customHeight="1">
      <c r="A26" s="63">
        <v>12</v>
      </c>
      <c r="B26" s="63">
        <v>11</v>
      </c>
      <c r="C26" s="68" t="s">
        <v>676</v>
      </c>
      <c r="D26" s="67">
        <v>7567.76</v>
      </c>
      <c r="E26" s="66">
        <v>9859.58</v>
      </c>
      <c r="F26" s="70">
        <f>(D26-E26)/E26</f>
        <v>-0.23244600682787703</v>
      </c>
      <c r="G26" s="67">
        <v>1515</v>
      </c>
      <c r="H26" s="66">
        <v>56</v>
      </c>
      <c r="I26" s="66">
        <f>G26/H26</f>
        <v>27.053571428571427</v>
      </c>
      <c r="J26" s="66">
        <v>8</v>
      </c>
      <c r="K26" s="66">
        <v>13</v>
      </c>
      <c r="L26" s="67">
        <v>300250</v>
      </c>
      <c r="M26" s="67">
        <v>64195</v>
      </c>
      <c r="N26" s="65">
        <v>44771</v>
      </c>
      <c r="O26" s="64" t="s">
        <v>56</v>
      </c>
      <c r="P26" s="73"/>
      <c r="Q26" s="60"/>
      <c r="R26" s="61"/>
      <c r="S26" s="4"/>
      <c r="T26" s="60"/>
      <c r="U26" s="2"/>
      <c r="V26" s="2"/>
      <c r="W26" s="60"/>
      <c r="X26" s="2"/>
      <c r="Y26" s="4"/>
      <c r="Z26" s="60"/>
    </row>
    <row r="27" spans="1:27" ht="25.35" customHeight="1">
      <c r="A27" s="63">
        <v>13</v>
      </c>
      <c r="B27" s="63">
        <v>9</v>
      </c>
      <c r="C27" s="68" t="s">
        <v>737</v>
      </c>
      <c r="D27" s="67">
        <v>6509.72</v>
      </c>
      <c r="E27" s="66">
        <v>11724.44</v>
      </c>
      <c r="F27" s="70">
        <f>(D27-E27)/E27</f>
        <v>-0.44477348171852982</v>
      </c>
      <c r="G27" s="67">
        <v>1076</v>
      </c>
      <c r="H27" s="66">
        <v>26</v>
      </c>
      <c r="I27" s="66">
        <f>G27/H27</f>
        <v>41.384615384615387</v>
      </c>
      <c r="J27" s="66">
        <v>4</v>
      </c>
      <c r="K27" s="66">
        <v>5</v>
      </c>
      <c r="L27" s="67">
        <v>159953.26999999999</v>
      </c>
      <c r="M27" s="67">
        <v>25591</v>
      </c>
      <c r="N27" s="65">
        <v>44827</v>
      </c>
      <c r="O27" s="64" t="s">
        <v>56</v>
      </c>
      <c r="P27" s="73"/>
      <c r="Q27" s="60"/>
      <c r="R27" s="74"/>
      <c r="S27" s="74"/>
      <c r="T27" s="74"/>
      <c r="U27" s="74"/>
      <c r="V27" s="74"/>
      <c r="W27" s="75"/>
      <c r="X27" s="2"/>
      <c r="Y27" s="75"/>
      <c r="Z27" s="2"/>
      <c r="AA27" s="60"/>
    </row>
    <row r="28" spans="1:27" ht="25.35" customHeight="1">
      <c r="A28" s="63">
        <v>14</v>
      </c>
      <c r="B28" s="63" t="s">
        <v>34</v>
      </c>
      <c r="C28" s="68" t="s">
        <v>787</v>
      </c>
      <c r="D28" s="67">
        <v>4998.1400000000003</v>
      </c>
      <c r="E28" s="66" t="s">
        <v>36</v>
      </c>
      <c r="F28" s="66" t="s">
        <v>36</v>
      </c>
      <c r="G28" s="67">
        <v>902</v>
      </c>
      <c r="H28" s="66">
        <v>68</v>
      </c>
      <c r="I28" s="66">
        <f>G28/H28</f>
        <v>13.264705882352942</v>
      </c>
      <c r="J28" s="66">
        <v>15</v>
      </c>
      <c r="K28" s="66">
        <v>1</v>
      </c>
      <c r="L28" s="67">
        <v>5009.1400000000003</v>
      </c>
      <c r="M28" s="67">
        <v>904</v>
      </c>
      <c r="N28" s="65">
        <v>44855</v>
      </c>
      <c r="O28" s="64" t="s">
        <v>41</v>
      </c>
      <c r="P28" s="73"/>
      <c r="Q28" s="60"/>
      <c r="R28" s="74"/>
      <c r="S28" s="74"/>
      <c r="T28" s="60"/>
      <c r="U28" s="60"/>
      <c r="V28" s="60"/>
      <c r="W28" s="75"/>
      <c r="X28" s="2"/>
      <c r="Y28" s="75"/>
      <c r="Z28" s="2"/>
      <c r="AA28" s="60"/>
    </row>
    <row r="29" spans="1:27" ht="25.35" customHeight="1">
      <c r="A29" s="63">
        <v>15</v>
      </c>
      <c r="B29" s="63" t="s">
        <v>34</v>
      </c>
      <c r="C29" s="68" t="s">
        <v>782</v>
      </c>
      <c r="D29" s="67">
        <v>4429</v>
      </c>
      <c r="E29" s="66" t="s">
        <v>36</v>
      </c>
      <c r="F29" s="66" t="s">
        <v>36</v>
      </c>
      <c r="G29" s="67">
        <v>862</v>
      </c>
      <c r="H29" s="66" t="s">
        <v>36</v>
      </c>
      <c r="I29" s="66" t="s">
        <v>36</v>
      </c>
      <c r="J29" s="66">
        <v>10</v>
      </c>
      <c r="K29" s="66">
        <v>1</v>
      </c>
      <c r="L29" s="67">
        <v>4731</v>
      </c>
      <c r="M29" s="67">
        <v>915</v>
      </c>
      <c r="N29" s="65">
        <v>44855</v>
      </c>
      <c r="O29" s="64" t="s">
        <v>47</v>
      </c>
      <c r="P29" s="73"/>
      <c r="Q29" s="60"/>
      <c r="R29" s="74"/>
      <c r="S29" s="74"/>
      <c r="T29" s="60"/>
      <c r="U29" s="60"/>
      <c r="V29" s="60"/>
      <c r="W29" s="75"/>
      <c r="X29" s="2"/>
      <c r="Y29" s="75"/>
      <c r="Z29" s="2"/>
      <c r="AA29" s="60"/>
    </row>
    <row r="30" spans="1:27" ht="25.35" customHeight="1">
      <c r="A30" s="63">
        <v>16</v>
      </c>
      <c r="B30" s="63">
        <v>13</v>
      </c>
      <c r="C30" s="68" t="s">
        <v>734</v>
      </c>
      <c r="D30" s="67">
        <v>3668.74</v>
      </c>
      <c r="E30" s="66">
        <v>4467.13</v>
      </c>
      <c r="F30" s="70">
        <f>(D30-E30)/E30</f>
        <v>-0.17872549041554653</v>
      </c>
      <c r="G30" s="67">
        <v>581</v>
      </c>
      <c r="H30" s="66">
        <v>9</v>
      </c>
      <c r="I30" s="66">
        <f>G30/H30</f>
        <v>64.555555555555557</v>
      </c>
      <c r="J30" s="66">
        <v>3</v>
      </c>
      <c r="K30" s="66">
        <v>6</v>
      </c>
      <c r="L30" s="67">
        <v>108865</v>
      </c>
      <c r="M30" s="67">
        <v>17162</v>
      </c>
      <c r="N30" s="65">
        <v>44820</v>
      </c>
      <c r="O30" s="64" t="s">
        <v>37</v>
      </c>
      <c r="P30" s="73"/>
      <c r="Q30" s="73"/>
      <c r="R30" s="60"/>
      <c r="S30" s="74"/>
      <c r="T30" s="74"/>
      <c r="U30" s="60"/>
      <c r="V30" s="60"/>
      <c r="W30" s="2"/>
      <c r="X30" s="60"/>
      <c r="Y30" s="75"/>
      <c r="Z30" s="75"/>
    </row>
    <row r="31" spans="1:27" ht="25.35" customHeight="1">
      <c r="A31" s="63">
        <v>17</v>
      </c>
      <c r="B31" s="63">
        <v>10</v>
      </c>
      <c r="C31" s="68" t="s">
        <v>756</v>
      </c>
      <c r="D31" s="67">
        <v>2501.58</v>
      </c>
      <c r="E31" s="66">
        <v>10255.4</v>
      </c>
      <c r="F31" s="70">
        <f>(D31-E31)/E31</f>
        <v>-0.75607192308442384</v>
      </c>
      <c r="G31" s="67">
        <v>434</v>
      </c>
      <c r="H31" s="66">
        <v>31</v>
      </c>
      <c r="I31" s="66">
        <f>G31/H31</f>
        <v>14</v>
      </c>
      <c r="J31" s="66">
        <v>5</v>
      </c>
      <c r="K31" s="66">
        <v>3</v>
      </c>
      <c r="L31" s="67">
        <v>36471</v>
      </c>
      <c r="M31" s="67">
        <v>5784</v>
      </c>
      <c r="N31" s="65">
        <v>44841</v>
      </c>
      <c r="O31" s="64" t="s">
        <v>43</v>
      </c>
      <c r="P31" s="73"/>
      <c r="Q31" s="60"/>
      <c r="R31" s="74"/>
      <c r="S31" s="74"/>
      <c r="T31" s="60"/>
      <c r="U31" s="60"/>
      <c r="V31" s="60"/>
      <c r="W31" s="75"/>
      <c r="X31" s="2"/>
      <c r="Y31" s="75"/>
      <c r="Z31" s="2"/>
      <c r="AA31" s="60"/>
    </row>
    <row r="32" spans="1:27" ht="25.35" customHeight="1">
      <c r="A32" s="63">
        <v>18</v>
      </c>
      <c r="B32" s="63">
        <v>14</v>
      </c>
      <c r="C32" s="68" t="s">
        <v>652</v>
      </c>
      <c r="D32" s="67">
        <v>2398.66</v>
      </c>
      <c r="E32" s="66">
        <v>3072.84</v>
      </c>
      <c r="F32" s="70">
        <f>(D32-E32)/E32</f>
        <v>-0.21939964332669462</v>
      </c>
      <c r="G32" s="67">
        <v>442</v>
      </c>
      <c r="H32" s="66">
        <v>20</v>
      </c>
      <c r="I32" s="66">
        <f>G32/H32</f>
        <v>22.1</v>
      </c>
      <c r="J32" s="66">
        <v>3</v>
      </c>
      <c r="K32" s="66">
        <v>17</v>
      </c>
      <c r="L32" s="67">
        <v>1333908</v>
      </c>
      <c r="M32" s="67">
        <v>247654</v>
      </c>
      <c r="N32" s="65">
        <v>44743</v>
      </c>
      <c r="O32" s="64" t="s">
        <v>37</v>
      </c>
      <c r="P32" s="73"/>
      <c r="Q32" s="60"/>
      <c r="R32" s="74"/>
      <c r="S32" s="74"/>
      <c r="T32" s="60"/>
      <c r="U32" s="60"/>
      <c r="V32" s="60"/>
      <c r="W32" s="60"/>
      <c r="X32" s="2"/>
      <c r="Y32" s="75"/>
      <c r="Z32" s="2"/>
      <c r="AA32" s="60"/>
    </row>
    <row r="33" spans="1:27" ht="25.35" customHeight="1">
      <c r="A33" s="63">
        <v>19</v>
      </c>
      <c r="B33" s="69" t="s">
        <v>36</v>
      </c>
      <c r="C33" s="68" t="s">
        <v>51</v>
      </c>
      <c r="D33" s="67">
        <v>311</v>
      </c>
      <c r="E33" s="66" t="s">
        <v>36</v>
      </c>
      <c r="F33" s="66" t="s">
        <v>36</v>
      </c>
      <c r="G33" s="67">
        <v>62</v>
      </c>
      <c r="H33" s="66">
        <v>2</v>
      </c>
      <c r="I33" s="66">
        <f>G33/H33</f>
        <v>31</v>
      </c>
      <c r="J33" s="66">
        <v>1</v>
      </c>
      <c r="K33" s="66" t="s">
        <v>36</v>
      </c>
      <c r="L33" s="67">
        <v>187519.22</v>
      </c>
      <c r="M33" s="67">
        <v>46226</v>
      </c>
      <c r="N33" s="65">
        <v>44659</v>
      </c>
      <c r="O33" s="64" t="s">
        <v>41</v>
      </c>
      <c r="P33" s="73"/>
      <c r="Q33" s="60"/>
      <c r="R33" s="74"/>
      <c r="S33" s="74"/>
      <c r="T33" s="60"/>
      <c r="U33" s="60"/>
      <c r="V33" s="2"/>
      <c r="W33" s="60"/>
      <c r="X33" s="75"/>
      <c r="Y33" s="75"/>
      <c r="Z33" s="2"/>
      <c r="AA33" s="60"/>
    </row>
    <row r="34" spans="1:27" ht="25.35" customHeight="1">
      <c r="A34" s="63">
        <v>20</v>
      </c>
      <c r="B34" s="63">
        <v>26</v>
      </c>
      <c r="C34" s="68" t="s">
        <v>768</v>
      </c>
      <c r="D34" s="67">
        <v>239.5</v>
      </c>
      <c r="E34" s="66">
        <v>56.1</v>
      </c>
      <c r="F34" s="70">
        <f>(D34-E34)/E34</f>
        <v>3.2691622103386808</v>
      </c>
      <c r="G34" s="67">
        <v>49</v>
      </c>
      <c r="H34" s="66">
        <v>5</v>
      </c>
      <c r="I34" s="66">
        <f>G34/H34</f>
        <v>9.8000000000000007</v>
      </c>
      <c r="J34" s="66">
        <v>2</v>
      </c>
      <c r="K34" s="66">
        <v>3</v>
      </c>
      <c r="L34" s="67">
        <v>860.6</v>
      </c>
      <c r="M34" s="67">
        <v>171</v>
      </c>
      <c r="N34" s="65">
        <v>44841</v>
      </c>
      <c r="O34" s="64" t="s">
        <v>82</v>
      </c>
      <c r="Q34" s="60"/>
      <c r="R34" s="74"/>
      <c r="S34" s="74"/>
      <c r="T34" s="60"/>
      <c r="U34" s="60"/>
      <c r="V34" s="60"/>
      <c r="W34" s="75"/>
      <c r="X34" s="2"/>
      <c r="Y34" s="75"/>
      <c r="Z34" s="2"/>
      <c r="AA34" s="60"/>
    </row>
    <row r="35" spans="1:27" ht="25.35" customHeight="1">
      <c r="A35" s="41"/>
      <c r="B35" s="41"/>
      <c r="C35" s="52" t="s">
        <v>66</v>
      </c>
      <c r="D35" s="62">
        <f>SUM(D23:D34)</f>
        <v>476392.65</v>
      </c>
      <c r="E35" s="62">
        <v>394107.85</v>
      </c>
      <c r="F35" s="20">
        <f>(D35-E35)/E35</f>
        <v>0.20878751844196977</v>
      </c>
      <c r="G35" s="62">
        <f t="shared" ref="G35" si="1">SUM(G23:G34)</f>
        <v>79632</v>
      </c>
      <c r="H35" s="62"/>
      <c r="I35" s="43"/>
      <c r="J35" s="42"/>
      <c r="K35" s="44"/>
      <c r="L35" s="45"/>
      <c r="M35" s="49"/>
      <c r="N35" s="46"/>
      <c r="O35" s="53"/>
      <c r="W35" s="60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63">
        <v>16</v>
      </c>
      <c r="C37" s="68" t="s">
        <v>757</v>
      </c>
      <c r="D37" s="67">
        <v>184.5</v>
      </c>
      <c r="E37" s="66">
        <v>2506.9</v>
      </c>
      <c r="F37" s="70">
        <f>(D37-E37)/E37</f>
        <v>-0.92640312736846309</v>
      </c>
      <c r="G37" s="67">
        <v>40</v>
      </c>
      <c r="H37" s="66">
        <v>4</v>
      </c>
      <c r="I37" s="66">
        <f>G37/H37</f>
        <v>10</v>
      </c>
      <c r="J37" s="66">
        <v>2</v>
      </c>
      <c r="K37" s="66">
        <v>3</v>
      </c>
      <c r="L37" s="67">
        <v>14798</v>
      </c>
      <c r="M37" s="67">
        <v>2280</v>
      </c>
      <c r="N37" s="65">
        <v>44841</v>
      </c>
      <c r="O37" s="64" t="s">
        <v>37</v>
      </c>
      <c r="P37" s="73"/>
      <c r="Q37" s="60"/>
      <c r="R37" s="74"/>
      <c r="S37" s="74"/>
      <c r="T37" s="74"/>
      <c r="U37" s="60"/>
      <c r="V37" s="60"/>
      <c r="W37" s="60"/>
      <c r="X37" s="2"/>
      <c r="Y37" s="75"/>
      <c r="Z37" s="75"/>
      <c r="AA37" s="60"/>
    </row>
    <row r="38" spans="1:27" ht="25.35" customHeight="1">
      <c r="A38" s="63">
        <v>22</v>
      </c>
      <c r="B38" s="63">
        <v>18</v>
      </c>
      <c r="C38" s="68" t="s">
        <v>727</v>
      </c>
      <c r="D38" s="67">
        <v>130</v>
      </c>
      <c r="E38" s="66">
        <v>544</v>
      </c>
      <c r="F38" s="70">
        <f>(D38-E38)/E38</f>
        <v>-0.76102941176470584</v>
      </c>
      <c r="G38" s="67">
        <v>26</v>
      </c>
      <c r="H38" s="66">
        <v>1</v>
      </c>
      <c r="I38" s="66">
        <f>G38/H38</f>
        <v>26</v>
      </c>
      <c r="J38" s="66">
        <v>1</v>
      </c>
      <c r="K38" s="66">
        <v>7</v>
      </c>
      <c r="L38" s="67">
        <v>40748.39</v>
      </c>
      <c r="M38" s="67">
        <v>6629</v>
      </c>
      <c r="N38" s="65">
        <v>44813</v>
      </c>
      <c r="O38" s="64" t="s">
        <v>50</v>
      </c>
      <c r="P38" s="73"/>
      <c r="Q38" s="60"/>
      <c r="R38" s="74"/>
      <c r="S38" s="74"/>
      <c r="T38" s="60"/>
      <c r="U38" s="60"/>
      <c r="V38" s="60"/>
      <c r="W38" s="75"/>
      <c r="X38" s="2"/>
      <c r="Y38" s="75"/>
      <c r="Z38" s="2"/>
      <c r="AA38" s="60"/>
    </row>
    <row r="39" spans="1:27" ht="25.35" customHeight="1">
      <c r="A39" s="63">
        <v>23</v>
      </c>
      <c r="B39" s="76">
        <v>24</v>
      </c>
      <c r="C39" s="68" t="s">
        <v>749</v>
      </c>
      <c r="D39" s="67">
        <v>130</v>
      </c>
      <c r="E39" s="66">
        <v>78</v>
      </c>
      <c r="F39" s="70">
        <f>(D39-E39)/E39</f>
        <v>0.66666666666666663</v>
      </c>
      <c r="G39" s="67">
        <v>26</v>
      </c>
      <c r="H39" s="66">
        <v>1</v>
      </c>
      <c r="I39" s="66">
        <f>G39/H39</f>
        <v>26</v>
      </c>
      <c r="J39" s="66">
        <v>1</v>
      </c>
      <c r="K39" s="66">
        <v>5</v>
      </c>
      <c r="L39" s="67">
        <v>720.22</v>
      </c>
      <c r="M39" s="67">
        <v>146</v>
      </c>
      <c r="N39" s="65">
        <v>44827</v>
      </c>
      <c r="O39" s="53" t="s">
        <v>82</v>
      </c>
      <c r="P39" s="61"/>
      <c r="Q39" s="73"/>
      <c r="R39" s="73"/>
      <c r="S39" s="73"/>
      <c r="T39" s="73"/>
      <c r="U39" s="74"/>
      <c r="V39" s="74"/>
      <c r="W39" s="60"/>
      <c r="X39" s="74"/>
      <c r="Y39" s="75"/>
      <c r="Z39" s="75"/>
    </row>
    <row r="40" spans="1:27" ht="25.35" customHeight="1">
      <c r="A40" s="63">
        <v>24</v>
      </c>
      <c r="B40" s="69" t="s">
        <v>36</v>
      </c>
      <c r="C40" s="68" t="s">
        <v>699</v>
      </c>
      <c r="D40" s="67">
        <v>121</v>
      </c>
      <c r="E40" s="66" t="s">
        <v>36</v>
      </c>
      <c r="F40" s="66" t="s">
        <v>36</v>
      </c>
      <c r="G40" s="67">
        <v>24</v>
      </c>
      <c r="H40" s="66">
        <v>1</v>
      </c>
      <c r="I40" s="66">
        <f>G40/H40</f>
        <v>24</v>
      </c>
      <c r="J40" s="66">
        <v>1</v>
      </c>
      <c r="K40" s="66" t="s">
        <v>36</v>
      </c>
      <c r="L40" s="67">
        <v>28515</v>
      </c>
      <c r="M40" s="67">
        <v>6515</v>
      </c>
      <c r="N40" s="65">
        <v>44785</v>
      </c>
      <c r="O40" s="64" t="s">
        <v>84</v>
      </c>
      <c r="P40" s="59"/>
    </row>
    <row r="41" spans="1:27" ht="25.35" customHeight="1">
      <c r="A41" s="41"/>
      <c r="B41" s="41"/>
      <c r="C41" s="52" t="s">
        <v>132</v>
      </c>
      <c r="D41" s="62">
        <f>SUM(D35:D40)</f>
        <v>476958.15</v>
      </c>
      <c r="E41" s="62">
        <v>394687.95</v>
      </c>
      <c r="F41" s="20">
        <f t="shared" ref="F41" si="2">(D41-E41)/E41</f>
        <v>0.20844365783145902</v>
      </c>
      <c r="G41" s="62">
        <f>SUM(G35:G40)</f>
        <v>79748</v>
      </c>
      <c r="H41" s="62"/>
      <c r="I41" s="43"/>
      <c r="J41" s="42"/>
      <c r="K41" s="44"/>
      <c r="L41" s="45"/>
      <c r="M41" s="49"/>
      <c r="N41" s="46"/>
      <c r="O41" s="53"/>
      <c r="R41" s="60"/>
      <c r="S41" s="61"/>
      <c r="U41" s="60"/>
      <c r="W41" s="61"/>
    </row>
    <row r="42" spans="1:27" ht="23.1" customHeight="1">
      <c r="R42" s="61"/>
      <c r="S42" s="61"/>
      <c r="U42" s="61"/>
      <c r="W42" s="4"/>
    </row>
    <row r="43" spans="1:27" ht="17.25" customHeight="1">
      <c r="R43" s="61"/>
      <c r="S43" s="61"/>
      <c r="U43" s="61"/>
    </row>
    <row r="61" ht="12" customHeight="1"/>
    <row r="69" spans="18:23">
      <c r="R69" s="61"/>
      <c r="U69" s="61"/>
    </row>
    <row r="71" spans="18:23">
      <c r="W71" s="61"/>
    </row>
  </sheetData>
  <sortState xmlns:xlrd2="http://schemas.microsoft.com/office/spreadsheetml/2017/richdata2" ref="B14:P40">
    <sortCondition descending="1" ref="D14:D40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C3EE0-64C4-4712-AB69-BEF73C5C0FC4}">
  <dimension ref="A1:AA73"/>
  <sheetViews>
    <sheetView topLeftCell="A9" zoomScale="60" zoomScaleNormal="60" workbookViewId="0">
      <selection activeCell="T43" sqref="T43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7.109375" style="1" customWidth="1"/>
    <col min="17" max="17" width="6" style="1" customWidth="1"/>
    <col min="18" max="18" width="12.109375" style="1" customWidth="1"/>
    <col min="19" max="19" width="9.109375" style="1" customWidth="1"/>
    <col min="20" max="20" width="8" style="1" customWidth="1"/>
    <col min="21" max="21" width="11.88671875" style="1" bestFit="1" customWidth="1"/>
    <col min="22" max="22" width="12" style="1" bestFit="1" customWidth="1"/>
    <col min="23" max="23" width="12" style="1" customWidth="1"/>
    <col min="24" max="24" width="13.6640625" style="1" customWidth="1"/>
    <col min="25" max="25" width="12.5546875" style="1" bestFit="1" customWidth="1"/>
    <col min="26" max="26" width="12" style="1" customWidth="1"/>
    <col min="27" max="28" width="8.88671875" style="1"/>
    <col min="29" max="29" width="10.88671875" style="1" bestFit="1" customWidth="1"/>
    <col min="30" max="30" width="9.6640625" style="1" bestFit="1" customWidth="1"/>
    <col min="31" max="16384" width="8.88671875" style="1"/>
  </cols>
  <sheetData>
    <row r="1" spans="1:27" ht="19.5" customHeight="1">
      <c r="E1" s="30" t="s">
        <v>780</v>
      </c>
      <c r="F1" s="30"/>
      <c r="G1" s="30"/>
      <c r="H1" s="30"/>
      <c r="I1" s="30"/>
    </row>
    <row r="2" spans="1:27" ht="19.5" customHeight="1">
      <c r="E2" s="30" t="s">
        <v>781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S5" s="4"/>
    </row>
    <row r="6" spans="1:27">
      <c r="A6" s="207"/>
      <c r="B6" s="207"/>
      <c r="C6" s="212"/>
      <c r="D6" s="32" t="s">
        <v>779</v>
      </c>
      <c r="E6" s="32" t="s">
        <v>762</v>
      </c>
      <c r="F6" s="212"/>
      <c r="G6" s="212" t="s">
        <v>779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S8" s="4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S9" s="60"/>
      <c r="U9" s="61"/>
      <c r="W9" s="60"/>
      <c r="Z9" s="61"/>
    </row>
    <row r="10" spans="1:27">
      <c r="A10" s="207"/>
      <c r="B10" s="207"/>
      <c r="C10" s="212"/>
      <c r="D10" s="32" t="s">
        <v>779</v>
      </c>
      <c r="E10" s="32" t="s">
        <v>763</v>
      </c>
      <c r="F10" s="212"/>
      <c r="G10" s="32" t="s">
        <v>779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S10" s="60"/>
      <c r="T10" s="4"/>
      <c r="U10" s="61"/>
      <c r="W10" s="60"/>
      <c r="Z10" s="61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P11" s="75"/>
      <c r="Q11" s="75"/>
      <c r="R11" s="75"/>
      <c r="S11" s="75"/>
      <c r="T11" s="81"/>
      <c r="U11" s="61"/>
      <c r="W11" s="60"/>
      <c r="Z11" s="61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T12" s="4"/>
      <c r="U12" s="2"/>
      <c r="V12" s="4"/>
      <c r="W12" s="2"/>
      <c r="X12" s="60"/>
      <c r="Z12" s="60"/>
    </row>
    <row r="13" spans="1:27" ht="25.35" customHeight="1">
      <c r="A13" s="63">
        <v>1</v>
      </c>
      <c r="B13" s="63" t="s">
        <v>34</v>
      </c>
      <c r="C13" s="68" t="s">
        <v>774</v>
      </c>
      <c r="D13" s="67">
        <v>160868.45000000001</v>
      </c>
      <c r="E13" s="66" t="s">
        <v>36</v>
      </c>
      <c r="F13" s="66" t="s">
        <v>36</v>
      </c>
      <c r="G13" s="67">
        <v>22294</v>
      </c>
      <c r="H13" s="66">
        <v>392</v>
      </c>
      <c r="I13" s="66">
        <f>G13/H13</f>
        <v>56.872448979591837</v>
      </c>
      <c r="J13" s="66">
        <v>16</v>
      </c>
      <c r="K13" s="66">
        <v>1</v>
      </c>
      <c r="L13" s="67">
        <v>168726.65</v>
      </c>
      <c r="M13" s="67">
        <v>23276</v>
      </c>
      <c r="N13" s="65">
        <v>44848</v>
      </c>
      <c r="O13" s="64" t="s">
        <v>775</v>
      </c>
      <c r="P13" s="61"/>
      <c r="Q13" s="60"/>
      <c r="R13" s="61"/>
      <c r="S13" s="4"/>
      <c r="T13" s="60"/>
      <c r="U13" s="2"/>
      <c r="V13" s="4"/>
      <c r="W13" s="60"/>
      <c r="X13" s="60"/>
      <c r="Z13" s="60"/>
    </row>
    <row r="14" spans="1:27" ht="25.35" customHeight="1">
      <c r="A14" s="63">
        <v>2</v>
      </c>
      <c r="B14" s="63" t="s">
        <v>34</v>
      </c>
      <c r="C14" s="68" t="s">
        <v>776</v>
      </c>
      <c r="D14" s="67">
        <v>33896</v>
      </c>
      <c r="E14" s="66" t="s">
        <v>36</v>
      </c>
      <c r="F14" s="66" t="s">
        <v>36</v>
      </c>
      <c r="G14" s="67">
        <v>7002</v>
      </c>
      <c r="H14" s="66" t="s">
        <v>36</v>
      </c>
      <c r="I14" s="66" t="s">
        <v>36</v>
      </c>
      <c r="J14" s="66">
        <v>20</v>
      </c>
      <c r="K14" s="66">
        <v>1</v>
      </c>
      <c r="L14" s="67">
        <v>35396</v>
      </c>
      <c r="M14" s="67">
        <v>7276</v>
      </c>
      <c r="N14" s="65">
        <v>44848</v>
      </c>
      <c r="O14" s="64" t="s">
        <v>47</v>
      </c>
      <c r="P14" s="61"/>
      <c r="Q14" s="60"/>
      <c r="R14" s="61"/>
      <c r="S14" s="4"/>
      <c r="T14" s="60"/>
      <c r="U14" s="2"/>
      <c r="V14" s="2"/>
      <c r="W14" s="60"/>
      <c r="X14" s="4"/>
      <c r="Y14" s="2"/>
      <c r="Z14" s="60"/>
    </row>
    <row r="15" spans="1:27" ht="25.35" customHeight="1">
      <c r="A15" s="63">
        <v>3</v>
      </c>
      <c r="B15" s="63">
        <v>2</v>
      </c>
      <c r="C15" s="68" t="s">
        <v>755</v>
      </c>
      <c r="D15" s="67">
        <v>33718.160000000003</v>
      </c>
      <c r="E15" s="66">
        <v>48308.49</v>
      </c>
      <c r="F15" s="70">
        <f>(D15-E15)/E15</f>
        <v>-0.30202413695812053</v>
      </c>
      <c r="G15" s="67">
        <v>4935</v>
      </c>
      <c r="H15" s="66">
        <v>83</v>
      </c>
      <c r="I15" s="66">
        <f>G15/H15</f>
        <v>59.457831325301207</v>
      </c>
      <c r="J15" s="66">
        <v>8</v>
      </c>
      <c r="K15" s="66">
        <v>3</v>
      </c>
      <c r="L15" s="67">
        <v>131894</v>
      </c>
      <c r="M15" s="67">
        <v>19304</v>
      </c>
      <c r="N15" s="65">
        <v>44834</v>
      </c>
      <c r="O15" s="64" t="s">
        <v>39</v>
      </c>
      <c r="P15" s="73"/>
      <c r="Q15" s="60"/>
      <c r="R15" s="74"/>
      <c r="S15" s="60"/>
      <c r="T15" s="60"/>
      <c r="U15" s="60"/>
      <c r="V15" s="60"/>
      <c r="W15" s="75"/>
      <c r="X15" s="2"/>
      <c r="Y15" s="75"/>
      <c r="Z15" s="2"/>
      <c r="AA15" s="60"/>
    </row>
    <row r="16" spans="1:27" ht="25.35" customHeight="1">
      <c r="A16" s="63">
        <v>4</v>
      </c>
      <c r="B16" s="63">
        <v>1</v>
      </c>
      <c r="C16" s="68" t="s">
        <v>735</v>
      </c>
      <c r="D16" s="67">
        <v>30529.95</v>
      </c>
      <c r="E16" s="66">
        <v>49632.3</v>
      </c>
      <c r="F16" s="70">
        <f>(D16-E16)/E16</f>
        <v>-0.38487738831365864</v>
      </c>
      <c r="G16" s="67">
        <v>4357</v>
      </c>
      <c r="H16" s="66">
        <v>125</v>
      </c>
      <c r="I16" s="66">
        <f>G16/H16</f>
        <v>34.856000000000002</v>
      </c>
      <c r="J16" s="66">
        <v>12</v>
      </c>
      <c r="K16" s="66">
        <v>5</v>
      </c>
      <c r="L16" s="67">
        <v>473888.64</v>
      </c>
      <c r="M16" s="67">
        <v>68369</v>
      </c>
      <c r="N16" s="65">
        <v>44820</v>
      </c>
      <c r="O16" s="64" t="s">
        <v>41</v>
      </c>
      <c r="P16" s="73"/>
      <c r="Q16" s="60"/>
      <c r="R16" s="61"/>
      <c r="S16" s="60"/>
      <c r="T16" s="2"/>
      <c r="U16" s="60"/>
      <c r="V16" s="61"/>
      <c r="W16" s="60"/>
      <c r="X16" s="2"/>
      <c r="Y16" s="2"/>
    </row>
    <row r="17" spans="1:27" ht="25.35" customHeight="1">
      <c r="A17" s="63">
        <v>5</v>
      </c>
      <c r="B17" s="63">
        <v>3</v>
      </c>
      <c r="C17" s="68" t="s">
        <v>750</v>
      </c>
      <c r="D17" s="67">
        <v>22907.71</v>
      </c>
      <c r="E17" s="66">
        <v>38464.58</v>
      </c>
      <c r="F17" s="70">
        <f>(D17-E17)/E17</f>
        <v>-0.40444663635999673</v>
      </c>
      <c r="G17" s="67">
        <v>3651</v>
      </c>
      <c r="H17" s="66">
        <v>120</v>
      </c>
      <c r="I17" s="66">
        <f>G17/H17</f>
        <v>30.425000000000001</v>
      </c>
      <c r="J17" s="66">
        <v>17</v>
      </c>
      <c r="K17" s="66">
        <v>3</v>
      </c>
      <c r="L17" s="67">
        <v>135332.18</v>
      </c>
      <c r="M17" s="67">
        <v>21910</v>
      </c>
      <c r="N17" s="65">
        <v>44834</v>
      </c>
      <c r="O17" s="64" t="s">
        <v>130</v>
      </c>
      <c r="P17" s="73"/>
      <c r="Q17" s="60"/>
      <c r="R17" s="74"/>
      <c r="S17" s="74"/>
      <c r="T17" s="60"/>
      <c r="U17" s="60"/>
      <c r="V17" s="75"/>
      <c r="W17" s="60"/>
      <c r="X17" s="75"/>
      <c r="Y17" s="2"/>
      <c r="Z17" s="2"/>
      <c r="AA17" s="60"/>
    </row>
    <row r="18" spans="1:27" ht="25.35" customHeight="1">
      <c r="A18" s="63">
        <v>6</v>
      </c>
      <c r="B18" s="63" t="s">
        <v>34</v>
      </c>
      <c r="C18" s="68" t="s">
        <v>772</v>
      </c>
      <c r="D18" s="67">
        <v>21465.88</v>
      </c>
      <c r="E18" s="66" t="s">
        <v>36</v>
      </c>
      <c r="F18" s="66" t="s">
        <v>36</v>
      </c>
      <c r="G18" s="67">
        <v>3337</v>
      </c>
      <c r="H18" s="66">
        <v>160</v>
      </c>
      <c r="I18" s="66">
        <f>G18/H18</f>
        <v>20.856249999999999</v>
      </c>
      <c r="J18" s="66">
        <v>14</v>
      </c>
      <c r="K18" s="66">
        <v>1</v>
      </c>
      <c r="L18" s="67">
        <v>21774</v>
      </c>
      <c r="M18" s="67">
        <v>3383</v>
      </c>
      <c r="N18" s="65">
        <v>44848</v>
      </c>
      <c r="O18" s="64" t="s">
        <v>37</v>
      </c>
      <c r="P18" s="73"/>
      <c r="Q18" s="60"/>
      <c r="R18" s="74"/>
      <c r="S18" s="74"/>
      <c r="T18" s="60"/>
      <c r="U18" s="60"/>
      <c r="V18" s="75"/>
      <c r="W18" s="60"/>
      <c r="X18" s="75"/>
      <c r="Y18" s="2"/>
      <c r="Z18" s="2"/>
      <c r="AA18" s="60"/>
    </row>
    <row r="19" spans="1:27" ht="25.35" customHeight="1">
      <c r="A19" s="63">
        <v>7</v>
      </c>
      <c r="B19" s="63">
        <v>4</v>
      </c>
      <c r="C19" s="68" t="s">
        <v>736</v>
      </c>
      <c r="D19" s="67">
        <v>19038</v>
      </c>
      <c r="E19" s="66">
        <v>25541</v>
      </c>
      <c r="F19" s="70">
        <f>(D19-E19)/E19</f>
        <v>-0.25461023452488157</v>
      </c>
      <c r="G19" s="67">
        <v>3745</v>
      </c>
      <c r="H19" s="66" t="s">
        <v>36</v>
      </c>
      <c r="I19" s="66" t="s">
        <v>36</v>
      </c>
      <c r="J19" s="66">
        <v>14</v>
      </c>
      <c r="K19" s="66">
        <v>5</v>
      </c>
      <c r="L19" s="67">
        <v>142801</v>
      </c>
      <c r="M19" s="67">
        <v>29174</v>
      </c>
      <c r="N19" s="65">
        <v>44820</v>
      </c>
      <c r="O19" s="64" t="s">
        <v>47</v>
      </c>
      <c r="P19" s="61"/>
      <c r="Q19" s="60"/>
      <c r="R19" s="61"/>
      <c r="S19" s="4"/>
      <c r="T19" s="60"/>
      <c r="U19" s="2"/>
      <c r="V19" s="2"/>
      <c r="W19" s="60"/>
      <c r="X19" s="4"/>
      <c r="Y19" s="2"/>
      <c r="Z19" s="60"/>
    </row>
    <row r="20" spans="1:27" ht="25.35" customHeight="1">
      <c r="A20" s="63">
        <v>8</v>
      </c>
      <c r="B20" s="63">
        <v>6</v>
      </c>
      <c r="C20" s="68" t="s">
        <v>701</v>
      </c>
      <c r="D20" s="67">
        <v>16928.96</v>
      </c>
      <c r="E20" s="66">
        <v>22063.24</v>
      </c>
      <c r="F20" s="70">
        <f>(D20-E20)/E20</f>
        <v>-0.23270743553530679</v>
      </c>
      <c r="G20" s="67">
        <v>2583</v>
      </c>
      <c r="H20" s="66">
        <v>75</v>
      </c>
      <c r="I20" s="66">
        <f>G20/H20</f>
        <v>34.44</v>
      </c>
      <c r="J20" s="66">
        <v>13</v>
      </c>
      <c r="K20" s="66">
        <v>9</v>
      </c>
      <c r="L20" s="67">
        <v>611766.47</v>
      </c>
      <c r="M20" s="67">
        <v>93745</v>
      </c>
      <c r="N20" s="65">
        <v>44792</v>
      </c>
      <c r="O20" s="64" t="s">
        <v>142</v>
      </c>
      <c r="P20" s="73"/>
      <c r="Q20" s="60"/>
      <c r="R20" s="74"/>
      <c r="S20" s="74"/>
      <c r="T20" s="74"/>
      <c r="U20" s="74"/>
      <c r="V20" s="74"/>
      <c r="W20" s="75"/>
      <c r="X20" s="75"/>
      <c r="Y20" s="2"/>
      <c r="Z20" s="2"/>
      <c r="AA20" s="60"/>
    </row>
    <row r="21" spans="1:27" ht="25.35" customHeight="1">
      <c r="A21" s="63">
        <v>9</v>
      </c>
      <c r="B21" s="63">
        <v>7</v>
      </c>
      <c r="C21" s="68" t="s">
        <v>737</v>
      </c>
      <c r="D21" s="67">
        <v>11724.44</v>
      </c>
      <c r="E21" s="66">
        <v>20721.63</v>
      </c>
      <c r="F21" s="70">
        <f>(D21-E21)/E21</f>
        <v>-0.43419315951496096</v>
      </c>
      <c r="G21" s="67">
        <v>1721</v>
      </c>
      <c r="H21" s="66">
        <v>62</v>
      </c>
      <c r="I21" s="66">
        <f>G21/H21</f>
        <v>27.758064516129032</v>
      </c>
      <c r="J21" s="66">
        <v>7</v>
      </c>
      <c r="K21" s="66">
        <v>4</v>
      </c>
      <c r="L21" s="67">
        <v>153318.04</v>
      </c>
      <c r="M21" s="67">
        <v>24490</v>
      </c>
      <c r="N21" s="65">
        <v>44827</v>
      </c>
      <c r="O21" s="64" t="s">
        <v>56</v>
      </c>
      <c r="P21" s="73"/>
      <c r="Q21" s="60"/>
      <c r="R21" s="74"/>
      <c r="S21" s="74"/>
      <c r="T21" s="60"/>
      <c r="U21" s="60"/>
      <c r="V21" s="60"/>
      <c r="W21" s="75"/>
      <c r="X21" s="75"/>
      <c r="Y21" s="2"/>
      <c r="Z21" s="2"/>
      <c r="AA21" s="60"/>
    </row>
    <row r="22" spans="1:27" ht="25.35" customHeight="1">
      <c r="A22" s="63">
        <v>10</v>
      </c>
      <c r="B22" s="63">
        <v>5</v>
      </c>
      <c r="C22" s="68" t="s">
        <v>756</v>
      </c>
      <c r="D22" s="67">
        <v>10255.4</v>
      </c>
      <c r="E22" s="66">
        <v>23243.95</v>
      </c>
      <c r="F22" s="70">
        <f>(D22-E22)/E22</f>
        <v>-0.55879271810514142</v>
      </c>
      <c r="G22" s="67">
        <v>1558</v>
      </c>
      <c r="H22" s="66">
        <v>87</v>
      </c>
      <c r="I22" s="66">
        <f>G22/H22</f>
        <v>17.908045977011493</v>
      </c>
      <c r="J22" s="66">
        <v>12</v>
      </c>
      <c r="K22" s="66">
        <v>2</v>
      </c>
      <c r="L22" s="67">
        <v>33969</v>
      </c>
      <c r="M22" s="67">
        <v>5350</v>
      </c>
      <c r="N22" s="65">
        <v>44841</v>
      </c>
      <c r="O22" s="64" t="s">
        <v>43</v>
      </c>
      <c r="P22" s="73"/>
      <c r="Q22" s="60"/>
      <c r="R22" s="74"/>
      <c r="S22" s="74"/>
      <c r="T22" s="60"/>
      <c r="U22" s="60"/>
      <c r="V22" s="60"/>
      <c r="W22" s="75"/>
      <c r="X22" s="75"/>
      <c r="Y22" s="2"/>
      <c r="Z22" s="2"/>
      <c r="AA22" s="60"/>
    </row>
    <row r="23" spans="1:27" ht="25.35" customHeight="1">
      <c r="A23" s="41"/>
      <c r="B23" s="41"/>
      <c r="C23" s="52" t="s">
        <v>52</v>
      </c>
      <c r="D23" s="62">
        <f>SUM(D13:D22)</f>
        <v>361332.95000000007</v>
      </c>
      <c r="E23" s="62">
        <v>262081.52</v>
      </c>
      <c r="F23" s="20">
        <f>(D23-E23)/E23</f>
        <v>0.37870441990721088</v>
      </c>
      <c r="G23" s="62">
        <f t="shared" ref="G23" si="0">SUM(G13:G22)</f>
        <v>55183</v>
      </c>
      <c r="H23" s="62"/>
      <c r="I23" s="43"/>
      <c r="J23" s="42"/>
      <c r="K23" s="44"/>
      <c r="L23" s="45"/>
      <c r="M23" s="49"/>
      <c r="N23" s="46"/>
      <c r="O23" s="53"/>
      <c r="W23" s="60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0"/>
      <c r="S24" s="61"/>
      <c r="U24" s="60"/>
    </row>
    <row r="25" spans="1:27" ht="25.35" customHeight="1">
      <c r="A25" s="63">
        <v>11</v>
      </c>
      <c r="B25" s="63">
        <v>9</v>
      </c>
      <c r="C25" s="68" t="s">
        <v>676</v>
      </c>
      <c r="D25" s="67">
        <v>9859.58</v>
      </c>
      <c r="E25" s="66">
        <v>12138.63</v>
      </c>
      <c r="F25" s="70">
        <f>(D25-E25)/E25</f>
        <v>-0.18775183031363502</v>
      </c>
      <c r="G25" s="67">
        <v>1921</v>
      </c>
      <c r="H25" s="66">
        <v>77</v>
      </c>
      <c r="I25" s="66">
        <f t="shared" ref="I25:I32" si="1">G25/H25</f>
        <v>24.948051948051948</v>
      </c>
      <c r="J25" s="66">
        <v>8</v>
      </c>
      <c r="K25" s="66">
        <v>12</v>
      </c>
      <c r="L25" s="67">
        <v>292682.23999999999</v>
      </c>
      <c r="M25" s="67">
        <v>62680</v>
      </c>
      <c r="N25" s="65">
        <v>44771</v>
      </c>
      <c r="O25" s="64" t="s">
        <v>56</v>
      </c>
      <c r="P25" s="73"/>
      <c r="Q25" s="60"/>
      <c r="R25" s="74"/>
      <c r="S25" s="74"/>
      <c r="T25" s="60"/>
      <c r="U25" s="60"/>
      <c r="V25" s="60"/>
      <c r="W25" s="60"/>
      <c r="X25" s="75"/>
      <c r="Y25" s="2"/>
      <c r="Z25" s="2"/>
      <c r="AA25" s="60"/>
    </row>
    <row r="26" spans="1:27" ht="25.35" customHeight="1">
      <c r="A26" s="63">
        <v>12</v>
      </c>
      <c r="B26" s="63" t="s">
        <v>58</v>
      </c>
      <c r="C26" s="68" t="s">
        <v>778</v>
      </c>
      <c r="D26" s="67">
        <v>7872.33</v>
      </c>
      <c r="E26" s="66" t="s">
        <v>36</v>
      </c>
      <c r="F26" s="66" t="s">
        <v>36</v>
      </c>
      <c r="G26" s="67">
        <v>1047</v>
      </c>
      <c r="H26" s="66">
        <v>8</v>
      </c>
      <c r="I26" s="66">
        <f t="shared" si="1"/>
        <v>130.875</v>
      </c>
      <c r="J26" s="66">
        <v>8</v>
      </c>
      <c r="K26" s="66">
        <v>0</v>
      </c>
      <c r="L26" s="67">
        <v>7872.33</v>
      </c>
      <c r="M26" s="67">
        <v>1047</v>
      </c>
      <c r="N26" s="64" t="s">
        <v>60</v>
      </c>
      <c r="O26" s="64" t="s">
        <v>56</v>
      </c>
      <c r="P26" s="73"/>
      <c r="Q26" s="60"/>
      <c r="R26" s="74"/>
      <c r="S26" s="74"/>
      <c r="T26" s="60"/>
      <c r="U26" s="60"/>
      <c r="V26" s="60"/>
      <c r="W26" s="75"/>
      <c r="X26" s="75"/>
      <c r="Y26" s="2"/>
      <c r="Z26" s="2"/>
      <c r="AA26" s="60"/>
    </row>
    <row r="27" spans="1:27" ht="25.35" customHeight="1">
      <c r="A27" s="63">
        <v>13</v>
      </c>
      <c r="B27" s="63">
        <v>12</v>
      </c>
      <c r="C27" s="68" t="s">
        <v>734</v>
      </c>
      <c r="D27" s="67">
        <v>4467.13</v>
      </c>
      <c r="E27" s="66">
        <v>7413.46</v>
      </c>
      <c r="F27" s="70">
        <f>(D27-E27)/E27</f>
        <v>-0.39742981010216549</v>
      </c>
      <c r="G27" s="67">
        <v>661</v>
      </c>
      <c r="H27" s="66">
        <v>27</v>
      </c>
      <c r="I27" s="66">
        <f t="shared" si="1"/>
        <v>24.481481481481481</v>
      </c>
      <c r="J27" s="66">
        <v>4</v>
      </c>
      <c r="K27" s="66">
        <v>5</v>
      </c>
      <c r="L27" s="67">
        <v>105196</v>
      </c>
      <c r="M27" s="67">
        <v>16581</v>
      </c>
      <c r="N27" s="65">
        <v>44820</v>
      </c>
      <c r="O27" s="64" t="s">
        <v>37</v>
      </c>
      <c r="P27" s="73"/>
      <c r="Q27" s="60"/>
      <c r="R27" s="74"/>
      <c r="S27" s="74"/>
      <c r="T27" s="60"/>
      <c r="U27" s="60"/>
      <c r="V27" s="2"/>
      <c r="W27" s="60"/>
      <c r="X27" s="75"/>
      <c r="Y27" s="75"/>
      <c r="Z27" s="2"/>
      <c r="AA27" s="60"/>
    </row>
    <row r="28" spans="1:27" ht="25.35" customHeight="1">
      <c r="A28" s="63">
        <v>14</v>
      </c>
      <c r="B28" s="63">
        <v>13</v>
      </c>
      <c r="C28" s="68" t="s">
        <v>652</v>
      </c>
      <c r="D28" s="67">
        <v>3072.84</v>
      </c>
      <c r="E28" s="66">
        <v>5351.21</v>
      </c>
      <c r="F28" s="70">
        <f>(D28-E28)/E28</f>
        <v>-0.42576725637752955</v>
      </c>
      <c r="G28" s="67">
        <v>597</v>
      </c>
      <c r="H28" s="66">
        <v>34</v>
      </c>
      <c r="I28" s="66">
        <f t="shared" si="1"/>
        <v>17.558823529411764</v>
      </c>
      <c r="J28" s="66">
        <v>7</v>
      </c>
      <c r="K28" s="66">
        <v>16</v>
      </c>
      <c r="L28" s="67">
        <v>1331509</v>
      </c>
      <c r="M28" s="67">
        <v>247212</v>
      </c>
      <c r="N28" s="65">
        <v>44743</v>
      </c>
      <c r="O28" s="64" t="s">
        <v>37</v>
      </c>
      <c r="P28" s="73"/>
      <c r="Q28" s="60"/>
      <c r="R28" s="74"/>
      <c r="S28" s="74"/>
      <c r="T28" s="60"/>
      <c r="U28" s="60"/>
      <c r="V28" s="60"/>
      <c r="W28" s="75"/>
      <c r="X28" s="75"/>
      <c r="Y28" s="2"/>
      <c r="Z28" s="2"/>
      <c r="AA28" s="60"/>
    </row>
    <row r="29" spans="1:27" ht="25.35" customHeight="1">
      <c r="A29" s="63">
        <v>15</v>
      </c>
      <c r="B29" s="63" t="s">
        <v>58</v>
      </c>
      <c r="C29" s="68" t="s">
        <v>777</v>
      </c>
      <c r="D29" s="67">
        <v>2847.64</v>
      </c>
      <c r="E29" s="66" t="s">
        <v>36</v>
      </c>
      <c r="F29" s="66" t="s">
        <v>36</v>
      </c>
      <c r="G29" s="67">
        <v>522</v>
      </c>
      <c r="H29" s="66">
        <v>6</v>
      </c>
      <c r="I29" s="66">
        <f t="shared" si="1"/>
        <v>87</v>
      </c>
      <c r="J29" s="66">
        <v>6</v>
      </c>
      <c r="K29" s="66">
        <v>0</v>
      </c>
      <c r="L29" s="67">
        <v>2847.64</v>
      </c>
      <c r="M29" s="67">
        <v>522</v>
      </c>
      <c r="N29" s="64" t="s">
        <v>60</v>
      </c>
      <c r="O29" s="64" t="s">
        <v>41</v>
      </c>
      <c r="P29" s="73"/>
      <c r="Q29" s="60"/>
      <c r="R29" s="74"/>
      <c r="S29" s="74"/>
      <c r="T29" s="60"/>
      <c r="U29" s="60"/>
      <c r="V29" s="2"/>
      <c r="W29" s="60"/>
      <c r="X29" s="75"/>
      <c r="Y29" s="2"/>
      <c r="Z29" s="75"/>
      <c r="AA29" s="60"/>
    </row>
    <row r="30" spans="1:27" ht="25.35" customHeight="1">
      <c r="A30" s="63">
        <v>16</v>
      </c>
      <c r="B30" s="63">
        <v>10</v>
      </c>
      <c r="C30" s="68" t="s">
        <v>757</v>
      </c>
      <c r="D30" s="67">
        <v>2506.9</v>
      </c>
      <c r="E30" s="66">
        <v>8086.12</v>
      </c>
      <c r="F30" s="70">
        <f t="shared" ref="F30:F35" si="2">(D30-E30)/E30</f>
        <v>-0.68997491998634686</v>
      </c>
      <c r="G30" s="67">
        <v>438</v>
      </c>
      <c r="H30" s="66">
        <v>23</v>
      </c>
      <c r="I30" s="66">
        <f t="shared" si="1"/>
        <v>19.043478260869566</v>
      </c>
      <c r="J30" s="66">
        <v>9</v>
      </c>
      <c r="K30" s="66">
        <v>2</v>
      </c>
      <c r="L30" s="67">
        <v>14613</v>
      </c>
      <c r="M30" s="67">
        <v>2240</v>
      </c>
      <c r="N30" s="65">
        <v>44841</v>
      </c>
      <c r="O30" s="64" t="s">
        <v>37</v>
      </c>
      <c r="P30" s="73"/>
      <c r="Q30" s="60"/>
      <c r="R30" s="74"/>
      <c r="S30" s="74"/>
      <c r="T30" s="74"/>
      <c r="U30" s="60"/>
      <c r="V30" s="60"/>
      <c r="W30" s="60"/>
      <c r="X30" s="75"/>
      <c r="Y30" s="2"/>
      <c r="Z30" s="75"/>
      <c r="AA30" s="60"/>
    </row>
    <row r="31" spans="1:27" ht="24.75" customHeight="1">
      <c r="A31" s="63">
        <v>17</v>
      </c>
      <c r="B31" s="23">
        <v>14</v>
      </c>
      <c r="C31" s="68" t="s">
        <v>395</v>
      </c>
      <c r="D31" s="67">
        <v>1118.48</v>
      </c>
      <c r="E31" s="66">
        <v>1652.76</v>
      </c>
      <c r="F31" s="70">
        <f t="shared" si="2"/>
        <v>-0.32326532587913548</v>
      </c>
      <c r="G31" s="67">
        <v>257</v>
      </c>
      <c r="H31" s="66">
        <v>11</v>
      </c>
      <c r="I31" s="66">
        <f t="shared" si="1"/>
        <v>23.363636363636363</v>
      </c>
      <c r="J31" s="66">
        <v>2</v>
      </c>
      <c r="K31" s="66" t="s">
        <v>36</v>
      </c>
      <c r="L31" s="67">
        <v>234042</v>
      </c>
      <c r="M31" s="67">
        <v>50488</v>
      </c>
      <c r="N31" s="65">
        <v>44400</v>
      </c>
      <c r="O31" s="64" t="s">
        <v>43</v>
      </c>
      <c r="P31" s="73"/>
      <c r="Q31" s="60"/>
      <c r="R31" s="74"/>
      <c r="S31" s="74"/>
      <c r="T31" s="60"/>
      <c r="U31" s="60"/>
      <c r="V31" s="2"/>
      <c r="W31" s="60"/>
      <c r="X31" s="75"/>
      <c r="Y31" s="2"/>
      <c r="Z31" s="75"/>
      <c r="AA31" s="60"/>
    </row>
    <row r="32" spans="1:27" ht="25.35" customHeight="1">
      <c r="A32" s="63">
        <v>18</v>
      </c>
      <c r="B32" s="63">
        <v>19</v>
      </c>
      <c r="C32" s="68" t="s">
        <v>727</v>
      </c>
      <c r="D32" s="67">
        <v>544</v>
      </c>
      <c r="E32" s="66">
        <v>392</v>
      </c>
      <c r="F32" s="70">
        <f t="shared" si="2"/>
        <v>0.38775510204081631</v>
      </c>
      <c r="G32" s="67">
        <v>94</v>
      </c>
      <c r="H32" s="66">
        <v>5</v>
      </c>
      <c r="I32" s="66">
        <f t="shared" si="1"/>
        <v>18.8</v>
      </c>
      <c r="J32" s="66">
        <v>3</v>
      </c>
      <c r="K32" s="66">
        <v>6</v>
      </c>
      <c r="L32" s="67">
        <v>40618.39</v>
      </c>
      <c r="M32" s="67">
        <v>6603</v>
      </c>
      <c r="N32" s="65">
        <v>44813</v>
      </c>
      <c r="O32" s="64" t="s">
        <v>50</v>
      </c>
      <c r="P32" s="73"/>
      <c r="Q32" s="60"/>
      <c r="R32" s="74"/>
      <c r="S32" s="74"/>
      <c r="T32" s="60"/>
      <c r="U32" s="60"/>
      <c r="V32" s="60"/>
      <c r="W32" s="75"/>
      <c r="X32" s="75"/>
      <c r="Y32" s="2"/>
      <c r="Z32" s="2"/>
      <c r="AA32" s="60"/>
    </row>
    <row r="33" spans="1:27" ht="25.35" customHeight="1">
      <c r="A33" s="63">
        <v>19</v>
      </c>
      <c r="B33" s="63" t="s">
        <v>58</v>
      </c>
      <c r="C33" s="68" t="s">
        <v>782</v>
      </c>
      <c r="D33" s="67">
        <v>302</v>
      </c>
      <c r="E33" s="66" t="s">
        <v>36</v>
      </c>
      <c r="F33" s="66" t="s">
        <v>36</v>
      </c>
      <c r="G33" s="67">
        <v>53</v>
      </c>
      <c r="H33" s="66" t="s">
        <v>36</v>
      </c>
      <c r="I33" s="66" t="s">
        <v>36</v>
      </c>
      <c r="J33" s="66">
        <v>4</v>
      </c>
      <c r="K33" s="66">
        <v>0</v>
      </c>
      <c r="L33" s="67">
        <v>302</v>
      </c>
      <c r="M33" s="67">
        <v>53</v>
      </c>
      <c r="N33" s="64" t="s">
        <v>60</v>
      </c>
      <c r="O33" s="64" t="s">
        <v>47</v>
      </c>
      <c r="P33" s="73"/>
      <c r="Q33" s="60"/>
      <c r="R33" s="74"/>
      <c r="S33" s="74"/>
      <c r="T33" s="60"/>
      <c r="U33" s="60"/>
      <c r="V33" s="60"/>
      <c r="W33" s="75"/>
      <c r="X33" s="75"/>
      <c r="Y33" s="2"/>
      <c r="Z33" s="2"/>
      <c r="AA33" s="60"/>
    </row>
    <row r="34" spans="1:27" ht="25.35" customHeight="1">
      <c r="A34" s="63">
        <v>20</v>
      </c>
      <c r="B34" s="63">
        <v>25</v>
      </c>
      <c r="C34" s="68" t="s">
        <v>721</v>
      </c>
      <c r="D34" s="67">
        <v>184</v>
      </c>
      <c r="E34" s="66">
        <v>160</v>
      </c>
      <c r="F34" s="70">
        <f t="shared" si="2"/>
        <v>0.15</v>
      </c>
      <c r="G34" s="67">
        <v>28</v>
      </c>
      <c r="H34" s="66" t="s">
        <v>36</v>
      </c>
      <c r="I34" s="66" t="s">
        <v>36</v>
      </c>
      <c r="J34" s="66">
        <v>2</v>
      </c>
      <c r="K34" s="66">
        <v>7</v>
      </c>
      <c r="L34" s="67">
        <v>11798</v>
      </c>
      <c r="M34" s="67">
        <v>2168</v>
      </c>
      <c r="N34" s="65">
        <v>44806</v>
      </c>
      <c r="O34" s="64" t="s">
        <v>47</v>
      </c>
      <c r="P34" s="73"/>
      <c r="Q34" s="60"/>
      <c r="R34" s="60"/>
      <c r="S34" s="60"/>
      <c r="T34" s="60"/>
      <c r="U34" s="60"/>
      <c r="V34" s="60"/>
      <c r="W34" s="2"/>
      <c r="X34" s="2"/>
      <c r="Y34" s="75"/>
      <c r="Z34" s="75"/>
      <c r="AA34" s="60"/>
    </row>
    <row r="35" spans="1:27" ht="25.35" customHeight="1">
      <c r="A35" s="41"/>
      <c r="B35" s="41"/>
      <c r="C35" s="52" t="s">
        <v>66</v>
      </c>
      <c r="D35" s="62">
        <f>SUM(D23:D34)</f>
        <v>394107.85000000015</v>
      </c>
      <c r="E35" s="62">
        <v>288397.15000000002</v>
      </c>
      <c r="F35" s="20">
        <f t="shared" si="2"/>
        <v>0.36654557786025321</v>
      </c>
      <c r="G35" s="62">
        <f>SUM(G23:G34)</f>
        <v>60801</v>
      </c>
      <c r="H35" s="62"/>
      <c r="I35" s="43"/>
      <c r="J35" s="42"/>
      <c r="K35" s="44"/>
      <c r="L35" s="45"/>
      <c r="M35" s="49"/>
      <c r="N35" s="46"/>
      <c r="O35" s="53"/>
      <c r="W35" s="60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76">
        <v>16</v>
      </c>
      <c r="C37" s="68" t="s">
        <v>747</v>
      </c>
      <c r="D37" s="67">
        <v>137.5</v>
      </c>
      <c r="E37" s="66">
        <v>680.5</v>
      </c>
      <c r="F37" s="70">
        <f>(D37-E37)/E37</f>
        <v>-0.79794268919911826</v>
      </c>
      <c r="G37" s="67">
        <v>35</v>
      </c>
      <c r="H37" s="66">
        <v>3</v>
      </c>
      <c r="I37" s="66">
        <f>G37/H37</f>
        <v>11.666666666666666</v>
      </c>
      <c r="J37" s="66">
        <v>3</v>
      </c>
      <c r="K37" s="66">
        <v>4</v>
      </c>
      <c r="L37" s="67">
        <v>2496.27</v>
      </c>
      <c r="M37" s="67">
        <v>561</v>
      </c>
      <c r="N37" s="65">
        <v>44827</v>
      </c>
      <c r="O37" s="64" t="s">
        <v>82</v>
      </c>
      <c r="P37" s="74"/>
      <c r="Q37" s="74"/>
      <c r="R37" s="60"/>
      <c r="S37" s="60"/>
      <c r="T37" s="2"/>
      <c r="U37" s="75"/>
      <c r="V37" s="2"/>
      <c r="W37" s="75"/>
      <c r="X37" s="60"/>
      <c r="Y37" s="60"/>
      <c r="Z37" s="60"/>
    </row>
    <row r="38" spans="1:27" ht="25.35" customHeight="1">
      <c r="A38" s="63">
        <v>22</v>
      </c>
      <c r="B38" s="29">
        <v>24</v>
      </c>
      <c r="C38" s="68" t="s">
        <v>68</v>
      </c>
      <c r="D38" s="67">
        <v>126</v>
      </c>
      <c r="E38" s="66">
        <v>185</v>
      </c>
      <c r="F38" s="70">
        <f>(D38-E38)/E38</f>
        <v>-0.31891891891891894</v>
      </c>
      <c r="G38" s="67">
        <v>18</v>
      </c>
      <c r="H38" s="66" t="s">
        <v>36</v>
      </c>
      <c r="I38" s="66" t="s">
        <v>36</v>
      </c>
      <c r="J38" s="66">
        <v>1</v>
      </c>
      <c r="K38" s="66" t="s">
        <v>36</v>
      </c>
      <c r="L38" s="67">
        <v>20122</v>
      </c>
      <c r="M38" s="67">
        <v>3348</v>
      </c>
      <c r="N38" s="65">
        <v>44603</v>
      </c>
      <c r="O38" s="64" t="s">
        <v>47</v>
      </c>
      <c r="P38" s="74"/>
      <c r="Q38" s="74"/>
      <c r="R38" s="75"/>
      <c r="U38" s="60"/>
      <c r="W38" s="75"/>
      <c r="X38" s="75"/>
      <c r="Y38" s="60"/>
    </row>
    <row r="39" spans="1:27" ht="25.35" customHeight="1">
      <c r="A39" s="63">
        <v>23</v>
      </c>
      <c r="B39" s="76">
        <v>27</v>
      </c>
      <c r="C39" s="68" t="s">
        <v>61</v>
      </c>
      <c r="D39" s="67">
        <v>112</v>
      </c>
      <c r="E39" s="66">
        <v>95</v>
      </c>
      <c r="F39" s="70">
        <f>(D39-E39)/E39</f>
        <v>0.17894736842105263</v>
      </c>
      <c r="G39" s="67">
        <v>18</v>
      </c>
      <c r="H39" s="66">
        <v>1</v>
      </c>
      <c r="I39" s="66">
        <f>G39/H39</f>
        <v>18</v>
      </c>
      <c r="J39" s="66">
        <v>1</v>
      </c>
      <c r="K39" s="66">
        <v>25</v>
      </c>
      <c r="L39" s="67">
        <v>27767.68</v>
      </c>
      <c r="M39" s="67">
        <v>4809</v>
      </c>
      <c r="N39" s="65">
        <v>44680</v>
      </c>
      <c r="O39" s="64" t="s">
        <v>50</v>
      </c>
      <c r="P39" s="74"/>
      <c r="Q39" s="74"/>
      <c r="R39" s="60"/>
      <c r="S39" s="60"/>
      <c r="T39" s="2"/>
      <c r="U39" s="60"/>
      <c r="W39" s="2"/>
      <c r="Y39" s="73"/>
    </row>
    <row r="40" spans="1:27" ht="25.35" customHeight="1">
      <c r="A40" s="63">
        <v>24</v>
      </c>
      <c r="B40" s="76">
        <v>33</v>
      </c>
      <c r="C40" s="68" t="s">
        <v>749</v>
      </c>
      <c r="D40" s="67">
        <v>78</v>
      </c>
      <c r="E40" s="66">
        <v>29</v>
      </c>
      <c r="F40" s="70">
        <f>(D40-E40)/E40</f>
        <v>1.6896551724137931</v>
      </c>
      <c r="G40" s="67">
        <v>16</v>
      </c>
      <c r="H40" s="66">
        <v>4</v>
      </c>
      <c r="I40" s="66">
        <f>G40/H40</f>
        <v>4</v>
      </c>
      <c r="J40" s="66">
        <v>2</v>
      </c>
      <c r="K40" s="66">
        <v>4</v>
      </c>
      <c r="L40" s="67">
        <v>590.22</v>
      </c>
      <c r="M40" s="67">
        <v>120</v>
      </c>
      <c r="N40" s="65">
        <v>44827</v>
      </c>
      <c r="O40" s="53" t="s">
        <v>82</v>
      </c>
      <c r="P40" s="61"/>
      <c r="Q40" s="73"/>
      <c r="R40" s="73"/>
      <c r="S40" s="73"/>
      <c r="T40" s="73"/>
      <c r="U40" s="74"/>
      <c r="V40" s="74"/>
      <c r="W40" s="60"/>
      <c r="X40" s="75"/>
      <c r="Y40" s="74"/>
      <c r="Z40" s="75"/>
    </row>
    <row r="41" spans="1:27" ht="25.35" customHeight="1">
      <c r="A41" s="63">
        <v>25</v>
      </c>
      <c r="B41" s="69" t="s">
        <v>36</v>
      </c>
      <c r="C41" s="68" t="s">
        <v>706</v>
      </c>
      <c r="D41" s="67">
        <v>70.5</v>
      </c>
      <c r="E41" s="66" t="s">
        <v>36</v>
      </c>
      <c r="F41" s="66" t="s">
        <v>36</v>
      </c>
      <c r="G41" s="67">
        <v>13</v>
      </c>
      <c r="H41" s="66">
        <v>1</v>
      </c>
      <c r="I41" s="66">
        <f>G41/H41</f>
        <v>13</v>
      </c>
      <c r="J41" s="66">
        <v>1</v>
      </c>
      <c r="K41" s="66" t="s">
        <v>36</v>
      </c>
      <c r="L41" s="67">
        <v>2242.4</v>
      </c>
      <c r="M41" s="67">
        <v>467</v>
      </c>
      <c r="N41" s="65">
        <v>44792</v>
      </c>
      <c r="O41" s="64" t="s">
        <v>82</v>
      </c>
      <c r="P41" s="74"/>
      <c r="Q41" s="74"/>
      <c r="R41" s="60"/>
      <c r="S41" s="60"/>
      <c r="T41" s="2"/>
      <c r="U41" s="75"/>
      <c r="V41" s="2"/>
      <c r="W41" s="75"/>
      <c r="X41" s="60"/>
      <c r="Y41" s="60"/>
      <c r="Z41" s="60"/>
    </row>
    <row r="42" spans="1:27" ht="25.35" customHeight="1">
      <c r="A42" s="63">
        <v>26</v>
      </c>
      <c r="B42" s="63">
        <v>18</v>
      </c>
      <c r="C42" s="68" t="s">
        <v>768</v>
      </c>
      <c r="D42" s="67">
        <v>56.1</v>
      </c>
      <c r="E42" s="66">
        <v>465</v>
      </c>
      <c r="F42" s="70">
        <f>(D42-E42)/E42</f>
        <v>-0.87935483870967734</v>
      </c>
      <c r="G42" s="67">
        <v>33</v>
      </c>
      <c r="H42" s="66">
        <v>8</v>
      </c>
      <c r="I42" s="66">
        <f>G42/H42</f>
        <v>4.125</v>
      </c>
      <c r="J42" s="66">
        <v>3</v>
      </c>
      <c r="K42" s="66">
        <v>2</v>
      </c>
      <c r="L42" s="67">
        <v>621.1</v>
      </c>
      <c r="M42" s="67">
        <v>122</v>
      </c>
      <c r="N42" s="65">
        <v>44841</v>
      </c>
      <c r="O42" s="64" t="s">
        <v>82</v>
      </c>
    </row>
    <row r="43" spans="1:27" ht="25.35" customHeight="1">
      <c r="A43" s="41"/>
      <c r="B43" s="41"/>
      <c r="C43" s="52" t="s">
        <v>124</v>
      </c>
      <c r="D43" s="62">
        <f>SUM(D35:D42)</f>
        <v>394687.95000000013</v>
      </c>
      <c r="E43" s="62">
        <v>290112.88000000006</v>
      </c>
      <c r="F43" s="20">
        <f>(D43-E43)/E43</f>
        <v>0.36046338239101983</v>
      </c>
      <c r="G43" s="62">
        <f t="shared" ref="G43" si="3">SUM(G35:G42)</f>
        <v>60934</v>
      </c>
      <c r="H43" s="62"/>
      <c r="I43" s="43"/>
      <c r="J43" s="42"/>
      <c r="K43" s="44"/>
      <c r="L43" s="45"/>
      <c r="M43" s="49"/>
      <c r="N43" s="46"/>
      <c r="O43" s="53"/>
      <c r="R43" s="60"/>
      <c r="S43" s="61"/>
      <c r="U43" s="60"/>
      <c r="W43" s="61"/>
    </row>
    <row r="44" spans="1:27" ht="23.1" customHeight="1">
      <c r="R44" s="61"/>
      <c r="S44" s="61"/>
      <c r="U44" s="61"/>
      <c r="W44" s="4"/>
    </row>
    <row r="45" spans="1:27" ht="17.25" customHeight="1">
      <c r="R45" s="61"/>
      <c r="S45" s="61"/>
      <c r="U45" s="61"/>
    </row>
    <row r="63" ht="12" customHeight="1"/>
    <row r="71" spans="18:23">
      <c r="R71" s="61"/>
      <c r="U71" s="61"/>
    </row>
    <row r="73" spans="18:23">
      <c r="W73" s="61"/>
    </row>
  </sheetData>
  <sortState xmlns:xlrd2="http://schemas.microsoft.com/office/spreadsheetml/2017/richdata2" ref="B13:O42">
    <sortCondition descending="1" ref="D13:D42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FC77D-335B-4A96-BAB3-A1AD95E9048C}">
  <dimension ref="A1:AC82"/>
  <sheetViews>
    <sheetView topLeftCell="A8" zoomScale="60" zoomScaleNormal="60" workbookViewId="0">
      <selection activeCell="S42" sqref="S4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5.88671875" style="1" customWidth="1"/>
    <col min="17" max="17" width="7.109375" style="1" customWidth="1"/>
    <col min="18" max="18" width="8.44140625" style="1" customWidth="1"/>
    <col min="19" max="19" width="12.109375" style="1" customWidth="1"/>
    <col min="20" max="20" width="9.6640625" style="1" customWidth="1"/>
    <col min="21" max="21" width="8" style="1" customWidth="1"/>
    <col min="22" max="22" width="11.88671875" style="1" bestFit="1" customWidth="1"/>
    <col min="23" max="23" width="12" style="1" bestFit="1" customWidth="1"/>
    <col min="24" max="24" width="12" style="1" customWidth="1"/>
    <col min="25" max="25" width="13.6640625" style="1" bestFit="1" customWidth="1"/>
    <col min="26" max="26" width="12.5546875" style="1" bestFit="1" customWidth="1"/>
    <col min="27" max="27" width="12" style="1" customWidth="1"/>
    <col min="28" max="29" width="8.88671875" style="1"/>
    <col min="30" max="30" width="10.88671875" style="1" bestFit="1" customWidth="1"/>
    <col min="31" max="31" width="9.6640625" style="1" bestFit="1" customWidth="1"/>
    <col min="32" max="16384" width="8.88671875" style="1"/>
  </cols>
  <sheetData>
    <row r="1" spans="1:28" ht="19.5" customHeight="1">
      <c r="E1" s="30" t="s">
        <v>764</v>
      </c>
      <c r="F1" s="30"/>
      <c r="G1" s="30"/>
      <c r="H1" s="30"/>
      <c r="I1" s="30"/>
    </row>
    <row r="2" spans="1:28" ht="19.5" customHeight="1">
      <c r="E2" s="30" t="s">
        <v>765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T5" s="4"/>
    </row>
    <row r="6" spans="1:28" ht="21.6">
      <c r="A6" s="207"/>
      <c r="B6" s="207"/>
      <c r="C6" s="212"/>
      <c r="D6" s="32" t="s">
        <v>762</v>
      </c>
      <c r="E6" s="32" t="s">
        <v>761</v>
      </c>
      <c r="F6" s="212"/>
      <c r="G6" s="212" t="s">
        <v>762</v>
      </c>
      <c r="H6" s="212"/>
      <c r="I6" s="212"/>
      <c r="J6" s="212"/>
      <c r="K6" s="212"/>
      <c r="L6" s="212"/>
      <c r="M6" s="212"/>
      <c r="N6" s="212"/>
      <c r="O6" s="212"/>
    </row>
    <row r="7" spans="1:28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8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P8" s="2"/>
      <c r="T8" s="4"/>
    </row>
    <row r="9" spans="1:28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P9" s="2"/>
      <c r="T9" s="60"/>
      <c r="V9" s="61"/>
      <c r="X9" s="60"/>
      <c r="AA9" s="61"/>
    </row>
    <row r="10" spans="1:28" ht="21.6">
      <c r="A10" s="207"/>
      <c r="B10" s="207"/>
      <c r="C10" s="212"/>
      <c r="D10" s="32" t="s">
        <v>763</v>
      </c>
      <c r="E10" s="32" t="s">
        <v>753</v>
      </c>
      <c r="F10" s="212"/>
      <c r="G10" s="32" t="s">
        <v>763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P10" s="2"/>
      <c r="T10" s="60"/>
      <c r="U10" s="4"/>
      <c r="V10" s="61"/>
      <c r="X10" s="60"/>
      <c r="AA10" s="61"/>
    </row>
    <row r="11" spans="1:28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P11" s="73"/>
      <c r="Q11" s="75"/>
      <c r="R11" s="75"/>
      <c r="S11" s="75"/>
      <c r="T11" s="75"/>
      <c r="U11" s="81"/>
      <c r="V11" s="61"/>
      <c r="X11" s="60"/>
      <c r="AA11" s="61"/>
    </row>
    <row r="12" spans="1:28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U12" s="4"/>
      <c r="V12" s="2"/>
      <c r="AA12" s="60"/>
    </row>
    <row r="13" spans="1:28" ht="25.35" customHeight="1">
      <c r="A13" s="63">
        <v>1</v>
      </c>
      <c r="B13" s="63">
        <v>1</v>
      </c>
      <c r="C13" s="68" t="s">
        <v>735</v>
      </c>
      <c r="D13" s="67">
        <v>49632.3</v>
      </c>
      <c r="E13" s="66">
        <v>79454.740000000005</v>
      </c>
      <c r="F13" s="70">
        <f>(D13-E13)/E13</f>
        <v>-0.37533871484570963</v>
      </c>
      <c r="G13" s="67">
        <v>6942</v>
      </c>
      <c r="H13" s="66">
        <v>234</v>
      </c>
      <c r="I13" s="66">
        <f>G13/H13</f>
        <v>29.666666666666668</v>
      </c>
      <c r="J13" s="66">
        <v>16</v>
      </c>
      <c r="K13" s="66">
        <v>4</v>
      </c>
      <c r="L13" s="67">
        <v>443358.7</v>
      </c>
      <c r="M13" s="67">
        <v>64012</v>
      </c>
      <c r="N13" s="65">
        <v>44820</v>
      </c>
      <c r="O13" s="64" t="s">
        <v>41</v>
      </c>
      <c r="P13" s="2"/>
      <c r="Q13" s="61"/>
      <c r="R13" s="60"/>
      <c r="S13" s="61"/>
      <c r="T13" s="4"/>
      <c r="U13" s="60"/>
      <c r="V13" s="2"/>
      <c r="X13" s="60"/>
      <c r="AA13" s="60"/>
    </row>
    <row r="14" spans="1:28" ht="25.35" customHeight="1">
      <c r="A14" s="63">
        <v>2</v>
      </c>
      <c r="B14" s="63">
        <v>3</v>
      </c>
      <c r="C14" s="68" t="s">
        <v>755</v>
      </c>
      <c r="D14" s="67">
        <v>48308.49</v>
      </c>
      <c r="E14" s="66">
        <v>49867.12</v>
      </c>
      <c r="F14" s="70">
        <f>(D14-E14)/E14</f>
        <v>-3.1255665055451458E-2</v>
      </c>
      <c r="G14" s="67">
        <v>7165</v>
      </c>
      <c r="H14" s="66">
        <v>125</v>
      </c>
      <c r="I14" s="66">
        <f>G14/H14</f>
        <v>57.32</v>
      </c>
      <c r="J14" s="66">
        <v>11</v>
      </c>
      <c r="K14" s="66">
        <v>2</v>
      </c>
      <c r="L14" s="67">
        <v>98176</v>
      </c>
      <c r="M14" s="67">
        <v>14369</v>
      </c>
      <c r="N14" s="65">
        <v>44834</v>
      </c>
      <c r="O14" s="64" t="s">
        <v>39</v>
      </c>
      <c r="P14" s="2"/>
      <c r="Q14" s="61"/>
      <c r="R14" s="60"/>
      <c r="S14" s="61"/>
      <c r="T14" s="4"/>
      <c r="U14" s="60"/>
      <c r="V14" s="2"/>
      <c r="W14" s="2"/>
      <c r="X14" s="60"/>
      <c r="Y14" s="4"/>
      <c r="Z14" s="2"/>
      <c r="AA14" s="60"/>
    </row>
    <row r="15" spans="1:28" ht="25.35" customHeight="1">
      <c r="A15" s="63">
        <v>3</v>
      </c>
      <c r="B15" s="63">
        <v>2</v>
      </c>
      <c r="C15" s="68" t="s">
        <v>750</v>
      </c>
      <c r="D15" s="67">
        <v>38464.58</v>
      </c>
      <c r="E15" s="66">
        <v>61601.36</v>
      </c>
      <c r="F15" s="70">
        <f>(D15-E15)/E15</f>
        <v>-0.37558878570213383</v>
      </c>
      <c r="G15" s="67">
        <v>5961</v>
      </c>
      <c r="H15" s="66">
        <v>176</v>
      </c>
      <c r="I15" s="66">
        <f>G15/H15</f>
        <v>33.86931818181818</v>
      </c>
      <c r="J15" s="66">
        <v>18</v>
      </c>
      <c r="K15" s="66">
        <v>2</v>
      </c>
      <c r="L15" s="67">
        <v>111444.47</v>
      </c>
      <c r="M15" s="67">
        <v>18047</v>
      </c>
      <c r="N15" s="65">
        <v>44834</v>
      </c>
      <c r="O15" s="64" t="s">
        <v>130</v>
      </c>
      <c r="P15" s="59"/>
      <c r="Q15" s="73"/>
      <c r="R15" s="60"/>
      <c r="S15" s="74"/>
      <c r="T15" s="74"/>
      <c r="U15" s="60"/>
      <c r="V15" s="60"/>
      <c r="W15" s="60"/>
      <c r="X15" s="75"/>
      <c r="Y15" s="2"/>
      <c r="Z15" s="75"/>
      <c r="AA15" s="2"/>
      <c r="AB15" s="60"/>
    </row>
    <row r="16" spans="1:28" ht="25.35" customHeight="1">
      <c r="A16" s="63">
        <v>4</v>
      </c>
      <c r="B16" s="63">
        <v>6</v>
      </c>
      <c r="C16" s="68" t="s">
        <v>736</v>
      </c>
      <c r="D16" s="67">
        <v>25541</v>
      </c>
      <c r="E16" s="66">
        <v>28727</v>
      </c>
      <c r="F16" s="70">
        <f>(D16-E16)/E16</f>
        <v>-0.11090611619730567</v>
      </c>
      <c r="G16" s="67">
        <v>2132</v>
      </c>
      <c r="H16" s="66" t="s">
        <v>36</v>
      </c>
      <c r="I16" s="66" t="s">
        <v>36</v>
      </c>
      <c r="J16" s="66">
        <v>16</v>
      </c>
      <c r="K16" s="66">
        <v>4</v>
      </c>
      <c r="L16" s="67">
        <v>123763</v>
      </c>
      <c r="M16" s="67">
        <v>25429</v>
      </c>
      <c r="N16" s="65">
        <v>44820</v>
      </c>
      <c r="O16" s="64" t="s">
        <v>47</v>
      </c>
      <c r="P16" s="2"/>
      <c r="Q16" s="61"/>
      <c r="R16" s="60"/>
      <c r="S16" s="61"/>
      <c r="T16" s="4"/>
      <c r="U16" s="60"/>
      <c r="V16" s="2"/>
      <c r="W16" s="2"/>
      <c r="X16" s="60"/>
      <c r="Y16" s="4"/>
      <c r="Z16" s="2"/>
      <c r="AA16" s="60"/>
    </row>
    <row r="17" spans="1:29" ht="25.35" customHeight="1">
      <c r="A17" s="63">
        <v>5</v>
      </c>
      <c r="B17" s="63" t="s">
        <v>34</v>
      </c>
      <c r="C17" s="68" t="s">
        <v>756</v>
      </c>
      <c r="D17" s="67">
        <v>23243.95</v>
      </c>
      <c r="E17" s="66" t="s">
        <v>36</v>
      </c>
      <c r="F17" s="66" t="s">
        <v>36</v>
      </c>
      <c r="G17" s="67">
        <v>3723</v>
      </c>
      <c r="H17" s="66">
        <v>200</v>
      </c>
      <c r="I17" s="66">
        <f t="shared" ref="I17:I22" si="0">G17/H17</f>
        <v>18.614999999999998</v>
      </c>
      <c r="J17" s="66">
        <v>18</v>
      </c>
      <c r="K17" s="66">
        <v>1</v>
      </c>
      <c r="L17" s="67">
        <v>23714</v>
      </c>
      <c r="M17" s="67">
        <v>3792</v>
      </c>
      <c r="N17" s="65">
        <v>44841</v>
      </c>
      <c r="O17" s="64" t="s">
        <v>43</v>
      </c>
      <c r="P17" s="59"/>
      <c r="Q17" s="73"/>
      <c r="R17" s="60"/>
      <c r="S17" s="74"/>
      <c r="T17" s="74"/>
      <c r="U17" s="60"/>
      <c r="V17" s="60"/>
      <c r="W17" s="60"/>
      <c r="X17" s="75"/>
      <c r="Y17" s="75"/>
      <c r="Z17" s="2"/>
      <c r="AA17" s="2"/>
      <c r="AB17" s="60"/>
    </row>
    <row r="18" spans="1:29" ht="25.35" customHeight="1">
      <c r="A18" s="63">
        <v>6</v>
      </c>
      <c r="B18" s="63">
        <v>5</v>
      </c>
      <c r="C18" s="68" t="s">
        <v>701</v>
      </c>
      <c r="D18" s="67">
        <v>22063.24</v>
      </c>
      <c r="E18" s="66">
        <v>29342.15</v>
      </c>
      <c r="F18" s="70">
        <f>(D18-E18)/E18</f>
        <v>-0.24807009711285641</v>
      </c>
      <c r="G18" s="67">
        <v>3667</v>
      </c>
      <c r="H18" s="66">
        <v>113</v>
      </c>
      <c r="I18" s="66">
        <f t="shared" si="0"/>
        <v>32.451327433628322</v>
      </c>
      <c r="J18" s="66">
        <v>15</v>
      </c>
      <c r="K18" s="66">
        <v>8</v>
      </c>
      <c r="L18" s="67">
        <v>594761.52</v>
      </c>
      <c r="M18" s="67">
        <v>91132</v>
      </c>
      <c r="N18" s="65">
        <v>44792</v>
      </c>
      <c r="O18" s="64" t="s">
        <v>142</v>
      </c>
      <c r="P18" s="59"/>
      <c r="Q18" s="73"/>
      <c r="R18" s="60"/>
      <c r="S18" s="74"/>
      <c r="T18" s="74"/>
      <c r="U18" s="60"/>
      <c r="V18" s="60"/>
      <c r="W18" s="60"/>
      <c r="X18" s="75"/>
      <c r="Y18" s="75"/>
      <c r="Z18" s="2"/>
      <c r="AA18" s="2"/>
      <c r="AB18" s="60"/>
    </row>
    <row r="19" spans="1:29" ht="25.35" customHeight="1">
      <c r="A19" s="63">
        <v>7</v>
      </c>
      <c r="B19" s="63">
        <v>4</v>
      </c>
      <c r="C19" s="68" t="s">
        <v>737</v>
      </c>
      <c r="D19" s="67">
        <v>20721.63</v>
      </c>
      <c r="E19" s="66">
        <v>42363.57</v>
      </c>
      <c r="F19" s="70">
        <f>(D19-E19)/E19</f>
        <v>-0.51086204491264542</v>
      </c>
      <c r="G19" s="67">
        <v>3270</v>
      </c>
      <c r="H19" s="66">
        <v>111</v>
      </c>
      <c r="I19" s="66">
        <f t="shared" si="0"/>
        <v>29.45945945945946</v>
      </c>
      <c r="J19" s="66">
        <v>9</v>
      </c>
      <c r="K19" s="66">
        <v>3</v>
      </c>
      <c r="L19" s="67">
        <v>141593.60000000001</v>
      </c>
      <c r="M19" s="67">
        <v>22769</v>
      </c>
      <c r="N19" s="65">
        <v>44827</v>
      </c>
      <c r="O19" s="64" t="s">
        <v>56</v>
      </c>
      <c r="P19" s="59"/>
      <c r="Q19" s="73"/>
      <c r="R19" s="60"/>
      <c r="S19" s="74"/>
      <c r="T19" s="74"/>
      <c r="U19" s="60"/>
      <c r="V19" s="60"/>
      <c r="W19" s="60"/>
      <c r="X19" s="75"/>
      <c r="Y19" s="75"/>
      <c r="Z19" s="2"/>
      <c r="AA19" s="2"/>
      <c r="AB19" s="60"/>
    </row>
    <row r="20" spans="1:29" ht="25.35" customHeight="1">
      <c r="A20" s="63">
        <v>8</v>
      </c>
      <c r="B20" s="63">
        <v>7</v>
      </c>
      <c r="C20" s="68" t="s">
        <v>738</v>
      </c>
      <c r="D20" s="67">
        <v>13881.58</v>
      </c>
      <c r="E20" s="66">
        <v>24365.040000000001</v>
      </c>
      <c r="F20" s="70">
        <f>(D20-E20)/E20</f>
        <v>-0.43026648016994845</v>
      </c>
      <c r="G20" s="67">
        <v>2097</v>
      </c>
      <c r="H20" s="66">
        <v>83</v>
      </c>
      <c r="I20" s="66">
        <f t="shared" si="0"/>
        <v>25.265060240963855</v>
      </c>
      <c r="J20" s="66">
        <v>14</v>
      </c>
      <c r="K20" s="66">
        <v>3</v>
      </c>
      <c r="L20" s="67">
        <v>101678</v>
      </c>
      <c r="M20" s="67">
        <v>15571</v>
      </c>
      <c r="N20" s="65">
        <v>44827</v>
      </c>
      <c r="O20" s="64" t="s">
        <v>43</v>
      </c>
      <c r="P20" s="59"/>
      <c r="Q20" s="73"/>
      <c r="R20" s="60"/>
      <c r="S20" s="74"/>
      <c r="T20" s="74"/>
      <c r="U20" s="60"/>
      <c r="V20" s="60"/>
      <c r="W20" s="60"/>
      <c r="X20" s="75"/>
      <c r="Y20" s="75"/>
      <c r="Z20" s="2"/>
      <c r="AA20" s="2"/>
      <c r="AB20" s="60"/>
    </row>
    <row r="21" spans="1:29" ht="25.35" customHeight="1">
      <c r="A21" s="63">
        <v>9</v>
      </c>
      <c r="B21" s="63">
        <v>9</v>
      </c>
      <c r="C21" s="68" t="s">
        <v>676</v>
      </c>
      <c r="D21" s="67">
        <v>12138.63</v>
      </c>
      <c r="E21" s="66">
        <v>14462.39</v>
      </c>
      <c r="F21" s="70">
        <f>(D21-E21)/E21</f>
        <v>-0.16067607082923363</v>
      </c>
      <c r="G21" s="67">
        <v>2406</v>
      </c>
      <c r="H21" s="66">
        <v>101</v>
      </c>
      <c r="I21" s="66">
        <f t="shared" si="0"/>
        <v>23.821782178217823</v>
      </c>
      <c r="J21" s="66">
        <v>10</v>
      </c>
      <c r="K21" s="66">
        <v>11</v>
      </c>
      <c r="L21" s="67">
        <v>282833.58</v>
      </c>
      <c r="M21" s="67">
        <v>60761</v>
      </c>
      <c r="N21" s="65">
        <v>44771</v>
      </c>
      <c r="O21" s="64" t="s">
        <v>56</v>
      </c>
      <c r="P21" s="59"/>
      <c r="Q21" s="73"/>
      <c r="R21" s="60"/>
      <c r="S21" s="74"/>
      <c r="T21" s="74"/>
      <c r="U21" s="60"/>
      <c r="V21" s="60"/>
      <c r="W21" s="2"/>
      <c r="X21" s="60"/>
      <c r="Y21" s="75"/>
      <c r="Z21" s="75"/>
      <c r="AA21" s="2"/>
      <c r="AB21" s="60"/>
    </row>
    <row r="22" spans="1:29" ht="25.35" customHeight="1">
      <c r="A22" s="63">
        <v>10</v>
      </c>
      <c r="B22" s="63" t="s">
        <v>34</v>
      </c>
      <c r="C22" s="68" t="s">
        <v>757</v>
      </c>
      <c r="D22" s="67">
        <v>8086.12</v>
      </c>
      <c r="E22" s="66" t="s">
        <v>36</v>
      </c>
      <c r="F22" s="66" t="s">
        <v>36</v>
      </c>
      <c r="G22" s="67">
        <v>1312</v>
      </c>
      <c r="H22" s="66">
        <v>145</v>
      </c>
      <c r="I22" s="66">
        <f t="shared" si="0"/>
        <v>9.0482758620689658</v>
      </c>
      <c r="J22" s="66">
        <v>15</v>
      </c>
      <c r="K22" s="66">
        <v>1</v>
      </c>
      <c r="L22" s="67">
        <v>12106</v>
      </c>
      <c r="M22" s="67">
        <v>1802</v>
      </c>
      <c r="N22" s="65">
        <v>44841</v>
      </c>
      <c r="O22" s="64" t="s">
        <v>37</v>
      </c>
      <c r="P22" s="59"/>
      <c r="Q22" s="73"/>
      <c r="R22" s="60"/>
      <c r="S22" s="74"/>
      <c r="T22" s="74"/>
      <c r="U22" s="60"/>
      <c r="V22" s="60"/>
      <c r="W22" s="60"/>
      <c r="X22" s="75"/>
      <c r="Y22" s="75"/>
      <c r="Z22" s="2"/>
      <c r="AA22" s="2"/>
      <c r="AB22" s="60"/>
    </row>
    <row r="23" spans="1:29" ht="25.35" customHeight="1">
      <c r="A23" s="41"/>
      <c r="B23" s="41"/>
      <c r="C23" s="52" t="s">
        <v>52</v>
      </c>
      <c r="D23" s="62">
        <f>SUM(D13:D22)</f>
        <v>262081.52</v>
      </c>
      <c r="E23" s="62">
        <v>358285.93</v>
      </c>
      <c r="F23" s="20">
        <f t="shared" ref="F23" si="1">(D23-E23)/E23</f>
        <v>-0.26851294439611406</v>
      </c>
      <c r="G23" s="62">
        <f t="shared" ref="G23" si="2">SUM(G13:G22)</f>
        <v>38675</v>
      </c>
      <c r="H23" s="62"/>
      <c r="I23" s="43"/>
      <c r="J23" s="42"/>
      <c r="K23" s="44"/>
      <c r="L23" s="45"/>
      <c r="M23" s="49"/>
      <c r="N23" s="46"/>
      <c r="O23" s="53"/>
      <c r="P23" s="73"/>
      <c r="X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S24" s="60"/>
      <c r="T24" s="61"/>
      <c r="V24" s="60"/>
    </row>
    <row r="25" spans="1:29" ht="25.35" customHeight="1">
      <c r="A25" s="63">
        <v>11</v>
      </c>
      <c r="B25" s="63" t="s">
        <v>58</v>
      </c>
      <c r="C25" s="68" t="s">
        <v>774</v>
      </c>
      <c r="D25" s="67">
        <v>7858.2</v>
      </c>
      <c r="E25" s="66" t="s">
        <v>36</v>
      </c>
      <c r="F25" s="66" t="s">
        <v>36</v>
      </c>
      <c r="G25" s="67">
        <v>982</v>
      </c>
      <c r="H25" s="66">
        <v>12</v>
      </c>
      <c r="I25" s="66">
        <f>G25/H25</f>
        <v>81.833333333333329</v>
      </c>
      <c r="J25" s="66">
        <v>6</v>
      </c>
      <c r="K25" s="66">
        <v>0</v>
      </c>
      <c r="L25" s="67">
        <v>7858.2</v>
      </c>
      <c r="M25" s="67">
        <v>982</v>
      </c>
      <c r="N25" s="65" t="s">
        <v>60</v>
      </c>
      <c r="O25" s="64" t="s">
        <v>773</v>
      </c>
      <c r="P25" s="73"/>
      <c r="Q25" s="73"/>
      <c r="S25" s="60"/>
      <c r="T25" s="61"/>
      <c r="U25" s="2"/>
      <c r="V25" s="60"/>
      <c r="W25" s="61"/>
      <c r="X25" s="60"/>
      <c r="Y25" s="2"/>
      <c r="Z25" s="2"/>
      <c r="AA25" s="2"/>
    </row>
    <row r="26" spans="1:29" ht="25.35" customHeight="1">
      <c r="A26" s="63">
        <v>12</v>
      </c>
      <c r="B26" s="63">
        <v>8</v>
      </c>
      <c r="C26" s="68" t="s">
        <v>734</v>
      </c>
      <c r="D26" s="67">
        <v>7413.46</v>
      </c>
      <c r="E26" s="66">
        <v>18541.61</v>
      </c>
      <c r="F26" s="70">
        <f>(D26-E26)/E26</f>
        <v>-0.60017172187312762</v>
      </c>
      <c r="G26" s="67">
        <v>1140</v>
      </c>
      <c r="H26" s="66">
        <v>59</v>
      </c>
      <c r="I26" s="66">
        <f>G26/H26</f>
        <v>19.322033898305083</v>
      </c>
      <c r="J26" s="66">
        <v>11</v>
      </c>
      <c r="K26" s="66">
        <v>4</v>
      </c>
      <c r="L26" s="67">
        <v>100729</v>
      </c>
      <c r="M26" s="67">
        <v>15920</v>
      </c>
      <c r="N26" s="65">
        <v>44820</v>
      </c>
      <c r="O26" s="64" t="s">
        <v>37</v>
      </c>
      <c r="P26" s="59"/>
      <c r="Q26" s="73"/>
      <c r="R26" s="60"/>
      <c r="S26" s="74"/>
      <c r="T26" s="74"/>
      <c r="U26" s="60"/>
      <c r="V26" s="60"/>
      <c r="W26" s="2"/>
      <c r="X26" s="60"/>
      <c r="Y26" s="75"/>
      <c r="Z26" s="2"/>
      <c r="AA26" s="75"/>
      <c r="AB26" s="60"/>
    </row>
    <row r="27" spans="1:29" ht="25.35" customHeight="1">
      <c r="A27" s="63">
        <v>13</v>
      </c>
      <c r="B27" s="63">
        <v>10</v>
      </c>
      <c r="C27" s="68" t="s">
        <v>652</v>
      </c>
      <c r="D27" s="67">
        <v>5351.21</v>
      </c>
      <c r="E27" s="66">
        <v>9560.9500000000007</v>
      </c>
      <c r="F27" s="70">
        <f>(D27-E27)/E27</f>
        <v>-0.44030561816555891</v>
      </c>
      <c r="G27" s="67">
        <v>1030</v>
      </c>
      <c r="H27" s="66">
        <v>56</v>
      </c>
      <c r="I27" s="66">
        <f>G27/H27</f>
        <v>18.392857142857142</v>
      </c>
      <c r="J27" s="66">
        <v>8</v>
      </c>
      <c r="K27" s="66">
        <v>15</v>
      </c>
      <c r="L27" s="67">
        <v>1328436</v>
      </c>
      <c r="M27" s="67">
        <v>246615</v>
      </c>
      <c r="N27" s="65">
        <v>44743</v>
      </c>
      <c r="O27" s="64" t="s">
        <v>37</v>
      </c>
      <c r="P27" s="59"/>
      <c r="Q27" s="73"/>
      <c r="R27" s="60"/>
      <c r="S27" s="74"/>
      <c r="T27" s="74"/>
      <c r="U27" s="74"/>
      <c r="V27" s="60"/>
      <c r="W27" s="60"/>
      <c r="X27" s="60"/>
      <c r="Y27" s="75"/>
      <c r="Z27" s="2"/>
      <c r="AA27" s="75"/>
      <c r="AB27" s="60"/>
    </row>
    <row r="28" spans="1:29" ht="24.75" customHeight="1">
      <c r="A28" s="63">
        <v>14</v>
      </c>
      <c r="B28" s="23">
        <v>14</v>
      </c>
      <c r="C28" s="68" t="s">
        <v>395</v>
      </c>
      <c r="D28" s="67">
        <v>1652.76</v>
      </c>
      <c r="E28" s="66">
        <v>1908.15</v>
      </c>
      <c r="F28" s="70">
        <f>(D28-E28)/E28</f>
        <v>-0.1338416791132773</v>
      </c>
      <c r="G28" s="67">
        <v>374</v>
      </c>
      <c r="H28" s="66">
        <v>13</v>
      </c>
      <c r="I28" s="66">
        <f>G28/H28</f>
        <v>28.76923076923077</v>
      </c>
      <c r="J28" s="66">
        <v>2</v>
      </c>
      <c r="K28" s="66" t="s">
        <v>36</v>
      </c>
      <c r="L28" s="67">
        <v>232924</v>
      </c>
      <c r="M28" s="67">
        <v>50231</v>
      </c>
      <c r="N28" s="65">
        <v>44400</v>
      </c>
      <c r="O28" s="64" t="s">
        <v>43</v>
      </c>
      <c r="P28" s="59"/>
      <c r="Q28" s="73"/>
      <c r="R28" s="60"/>
      <c r="S28" s="74"/>
      <c r="T28" s="74"/>
      <c r="U28" s="60"/>
      <c r="V28" s="60"/>
      <c r="W28" s="2"/>
      <c r="X28" s="60"/>
      <c r="Y28" s="75"/>
      <c r="Z28" s="2"/>
      <c r="AA28" s="75"/>
      <c r="AB28" s="60"/>
    </row>
    <row r="29" spans="1:29" ht="24.75" customHeight="1">
      <c r="A29" s="63">
        <v>15</v>
      </c>
      <c r="B29" s="63" t="s">
        <v>58</v>
      </c>
      <c r="C29" s="68" t="s">
        <v>769</v>
      </c>
      <c r="D29" s="67">
        <v>1500</v>
      </c>
      <c r="E29" s="66" t="s">
        <v>36</v>
      </c>
      <c r="F29" s="66" t="s">
        <v>36</v>
      </c>
      <c r="G29" s="67">
        <v>274</v>
      </c>
      <c r="H29" s="66" t="s">
        <v>36</v>
      </c>
      <c r="I29" s="66" t="s">
        <v>36</v>
      </c>
      <c r="J29" s="66">
        <v>2</v>
      </c>
      <c r="K29" s="66">
        <v>0</v>
      </c>
      <c r="L29" s="67">
        <v>1500</v>
      </c>
      <c r="M29" s="67">
        <v>274</v>
      </c>
      <c r="N29" s="65" t="s">
        <v>60</v>
      </c>
      <c r="O29" s="64" t="s">
        <v>47</v>
      </c>
      <c r="P29" s="59"/>
      <c r="Q29" s="73"/>
      <c r="R29" s="60"/>
      <c r="S29" s="74"/>
      <c r="T29" s="74"/>
      <c r="U29" s="60"/>
      <c r="V29" s="60"/>
      <c r="W29" s="60"/>
      <c r="X29" s="60"/>
      <c r="Y29" s="75"/>
      <c r="Z29" s="2"/>
      <c r="AA29" s="75"/>
      <c r="AB29" s="60"/>
    </row>
    <row r="30" spans="1:29" ht="25.35" customHeight="1">
      <c r="A30" s="63">
        <v>16</v>
      </c>
      <c r="B30" s="63">
        <v>15</v>
      </c>
      <c r="C30" s="68" t="s">
        <v>747</v>
      </c>
      <c r="D30" s="67">
        <v>680.5</v>
      </c>
      <c r="E30" s="66">
        <v>736.85</v>
      </c>
      <c r="F30" s="70">
        <f>(D30-E30)/E30</f>
        <v>-7.6474180633778949E-2</v>
      </c>
      <c r="G30" s="67">
        <v>162</v>
      </c>
      <c r="H30" s="66">
        <v>9</v>
      </c>
      <c r="I30" s="66">
        <f>G30/H30</f>
        <v>18</v>
      </c>
      <c r="J30" s="66">
        <v>5</v>
      </c>
      <c r="K30" s="66">
        <v>3</v>
      </c>
      <c r="L30" s="67">
        <v>2352.77</v>
      </c>
      <c r="M30" s="67">
        <v>524</v>
      </c>
      <c r="N30" s="65">
        <v>44827</v>
      </c>
      <c r="O30" s="64" t="s">
        <v>82</v>
      </c>
      <c r="P30" s="59"/>
      <c r="Q30" s="73"/>
      <c r="R30" s="60"/>
      <c r="S30" s="74"/>
      <c r="T30" s="74"/>
      <c r="U30" s="60"/>
      <c r="V30" s="60"/>
      <c r="W30" s="60"/>
      <c r="X30" s="75"/>
      <c r="Y30" s="75"/>
      <c r="Z30" s="2"/>
      <c r="AA30" s="2"/>
      <c r="AB30" s="60"/>
    </row>
    <row r="31" spans="1:29" ht="25.35" customHeight="1">
      <c r="A31" s="63">
        <v>17</v>
      </c>
      <c r="B31" s="66" t="s">
        <v>36</v>
      </c>
      <c r="C31" s="68" t="s">
        <v>79</v>
      </c>
      <c r="D31" s="67">
        <v>662</v>
      </c>
      <c r="E31" s="66" t="s">
        <v>36</v>
      </c>
      <c r="F31" s="66" t="s">
        <v>36</v>
      </c>
      <c r="G31" s="67">
        <v>116</v>
      </c>
      <c r="H31" s="66">
        <v>3</v>
      </c>
      <c r="I31" s="66">
        <f>G31/H31</f>
        <v>38.666666666666664</v>
      </c>
      <c r="J31" s="66">
        <v>1</v>
      </c>
      <c r="K31" s="66" t="s">
        <v>36</v>
      </c>
      <c r="L31" s="67">
        <v>10287.15</v>
      </c>
      <c r="M31" s="67">
        <v>1783</v>
      </c>
      <c r="N31" s="65">
        <v>44708</v>
      </c>
      <c r="O31" s="64" t="s">
        <v>80</v>
      </c>
      <c r="P31" s="61"/>
      <c r="Q31" s="73"/>
      <c r="R31" s="73"/>
      <c r="S31" s="59"/>
      <c r="T31" s="75"/>
      <c r="U31" s="75"/>
      <c r="V31" s="75"/>
      <c r="W31" s="60"/>
      <c r="X31" s="2"/>
      <c r="Y31" s="74"/>
      <c r="Z31" s="60"/>
      <c r="AA31" s="75"/>
      <c r="AB31" s="60"/>
      <c r="AC31" s="75"/>
    </row>
    <row r="32" spans="1:29" ht="25.35" customHeight="1">
      <c r="A32" s="63">
        <v>18</v>
      </c>
      <c r="B32" s="63" t="s">
        <v>34</v>
      </c>
      <c r="C32" s="68" t="s">
        <v>768</v>
      </c>
      <c r="D32" s="67">
        <v>465</v>
      </c>
      <c r="E32" s="66" t="s">
        <v>36</v>
      </c>
      <c r="F32" s="66" t="s">
        <v>36</v>
      </c>
      <c r="G32" s="67">
        <v>89</v>
      </c>
      <c r="H32" s="66">
        <v>12</v>
      </c>
      <c r="I32" s="66">
        <f>G32/H32</f>
        <v>7.416666666666667</v>
      </c>
      <c r="J32" s="66">
        <v>3</v>
      </c>
      <c r="K32" s="66">
        <v>1</v>
      </c>
      <c r="L32" s="67">
        <v>465</v>
      </c>
      <c r="M32" s="67">
        <v>89</v>
      </c>
      <c r="N32" s="65">
        <v>44841</v>
      </c>
      <c r="O32" s="64" t="s">
        <v>82</v>
      </c>
      <c r="P32" s="59"/>
      <c r="Q32" s="73"/>
      <c r="R32" s="60"/>
      <c r="S32" s="60"/>
      <c r="T32" s="60"/>
      <c r="U32" s="60"/>
      <c r="V32" s="60"/>
      <c r="W32" s="60"/>
      <c r="X32" s="2"/>
      <c r="Y32" s="2"/>
      <c r="Z32" s="75"/>
      <c r="AA32" s="75"/>
      <c r="AB32" s="60"/>
    </row>
    <row r="33" spans="1:28" ht="25.35" customHeight="1">
      <c r="A33" s="63">
        <v>19</v>
      </c>
      <c r="B33" s="76">
        <v>12</v>
      </c>
      <c r="C33" s="68" t="s">
        <v>727</v>
      </c>
      <c r="D33" s="67">
        <v>392</v>
      </c>
      <c r="E33" s="66">
        <v>2275.5</v>
      </c>
      <c r="F33" s="70">
        <f>(D33-E33)/E33</f>
        <v>-0.82773016919358378</v>
      </c>
      <c r="G33" s="67">
        <v>63</v>
      </c>
      <c r="H33" s="66">
        <v>6</v>
      </c>
      <c r="I33" s="66">
        <f>G33/H33</f>
        <v>10.5</v>
      </c>
      <c r="J33" s="66">
        <v>1</v>
      </c>
      <c r="K33" s="66">
        <v>5</v>
      </c>
      <c r="L33" s="67">
        <v>40074.39</v>
      </c>
      <c r="M33" s="67">
        <v>6509</v>
      </c>
      <c r="N33" s="65">
        <v>44813</v>
      </c>
      <c r="O33" s="64" t="s">
        <v>50</v>
      </c>
      <c r="P33" s="60"/>
      <c r="Q33" s="74"/>
      <c r="R33" s="74"/>
      <c r="S33" s="60"/>
      <c r="T33" s="60"/>
      <c r="U33" s="2"/>
      <c r="V33" s="75"/>
      <c r="W33" s="2"/>
      <c r="X33" s="75"/>
      <c r="Y33" s="60"/>
      <c r="Z33" s="60"/>
      <c r="AA33" s="60"/>
    </row>
    <row r="34" spans="1:28" ht="25.35" customHeight="1">
      <c r="A34" s="63">
        <v>20</v>
      </c>
      <c r="B34" s="69" t="s">
        <v>36</v>
      </c>
      <c r="C34" s="68" t="s">
        <v>700</v>
      </c>
      <c r="D34" s="67">
        <v>340.5</v>
      </c>
      <c r="E34" s="66" t="s">
        <v>36</v>
      </c>
      <c r="F34" s="66" t="s">
        <v>36</v>
      </c>
      <c r="G34" s="67">
        <v>54</v>
      </c>
      <c r="H34" s="66">
        <v>5</v>
      </c>
      <c r="I34" s="66">
        <f>G34/H34</f>
        <v>10.8</v>
      </c>
      <c r="J34" s="66">
        <v>4</v>
      </c>
      <c r="K34" s="66" t="s">
        <v>36</v>
      </c>
      <c r="L34" s="67">
        <v>6555.74</v>
      </c>
      <c r="M34" s="67">
        <v>1148</v>
      </c>
      <c r="N34" s="65">
        <v>44785</v>
      </c>
      <c r="O34" s="64" t="s">
        <v>80</v>
      </c>
      <c r="P34" s="61"/>
      <c r="Q34" s="73"/>
      <c r="R34" s="73"/>
      <c r="S34" s="73"/>
      <c r="T34" s="73"/>
      <c r="U34" s="73"/>
      <c r="V34" s="74"/>
      <c r="W34" s="74"/>
      <c r="X34" s="75"/>
      <c r="Y34" s="60"/>
      <c r="Z34" s="60"/>
      <c r="AA34" s="75"/>
    </row>
    <row r="35" spans="1:28" ht="25.35" customHeight="1">
      <c r="A35" s="41"/>
      <c r="B35" s="41"/>
      <c r="C35" s="52" t="s">
        <v>66</v>
      </c>
      <c r="D35" s="62">
        <f>SUM(D23:D34)</f>
        <v>288397.15000000002</v>
      </c>
      <c r="E35" s="62">
        <v>371844.44</v>
      </c>
      <c r="F35" s="20">
        <f t="shared" ref="F35" si="3">(D35-E35)/E35</f>
        <v>-0.22441451591961406</v>
      </c>
      <c r="G35" s="62">
        <f t="shared" ref="G35" si="4">SUM(G23:G34)</f>
        <v>42959</v>
      </c>
      <c r="H35" s="62"/>
      <c r="I35" s="43"/>
      <c r="J35" s="42"/>
      <c r="K35" s="44"/>
      <c r="L35" s="45"/>
      <c r="M35" s="49"/>
      <c r="N35" s="46"/>
      <c r="O35" s="53"/>
      <c r="P35" s="73"/>
      <c r="X35" s="60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 t="s">
        <v>58</v>
      </c>
      <c r="C37" s="68" t="s">
        <v>772</v>
      </c>
      <c r="D37" s="67">
        <v>307.63</v>
      </c>
      <c r="E37" s="66" t="s">
        <v>36</v>
      </c>
      <c r="F37" s="66" t="s">
        <v>36</v>
      </c>
      <c r="G37" s="67">
        <v>46</v>
      </c>
      <c r="H37" s="66">
        <v>3</v>
      </c>
      <c r="I37" s="66">
        <f>G37/H37</f>
        <v>15.333333333333334</v>
      </c>
      <c r="J37" s="66">
        <v>3</v>
      </c>
      <c r="K37" s="66">
        <v>0</v>
      </c>
      <c r="L37" s="67">
        <v>308</v>
      </c>
      <c r="M37" s="67">
        <v>46</v>
      </c>
      <c r="N37" s="65" t="s">
        <v>60</v>
      </c>
      <c r="O37" s="64" t="s">
        <v>37</v>
      </c>
      <c r="P37" s="59"/>
      <c r="Q37" s="73"/>
      <c r="R37" s="60"/>
      <c r="S37" s="74"/>
      <c r="T37" s="74"/>
      <c r="U37" s="60"/>
      <c r="V37" s="60"/>
      <c r="W37" s="60"/>
      <c r="X37" s="75"/>
      <c r="Y37" s="75"/>
      <c r="Z37" s="2"/>
      <c r="AA37" s="2"/>
      <c r="AB37" s="60"/>
    </row>
    <row r="38" spans="1:28" ht="25.35" customHeight="1">
      <c r="A38" s="63">
        <v>22</v>
      </c>
      <c r="B38" s="63">
        <v>20</v>
      </c>
      <c r="C38" s="68" t="s">
        <v>722</v>
      </c>
      <c r="D38" s="67">
        <v>227</v>
      </c>
      <c r="E38" s="66">
        <v>427</v>
      </c>
      <c r="F38" s="70">
        <f>(D38-E38)/E38</f>
        <v>-0.46838407494145201</v>
      </c>
      <c r="G38" s="67">
        <v>49</v>
      </c>
      <c r="H38" s="66" t="s">
        <v>36</v>
      </c>
      <c r="I38" s="66" t="s">
        <v>36</v>
      </c>
      <c r="J38" s="66">
        <v>1</v>
      </c>
      <c r="K38" s="66">
        <v>6</v>
      </c>
      <c r="L38" s="67">
        <v>87519</v>
      </c>
      <c r="M38" s="67">
        <v>12818</v>
      </c>
      <c r="N38" s="65">
        <v>44806</v>
      </c>
      <c r="O38" s="64" t="s">
        <v>47</v>
      </c>
      <c r="P38" s="59"/>
      <c r="Q38" s="73"/>
      <c r="R38" s="60"/>
      <c r="S38" s="74"/>
      <c r="T38" s="74"/>
      <c r="U38" s="60"/>
      <c r="V38" s="60"/>
      <c r="W38" s="60"/>
      <c r="X38" s="75"/>
      <c r="Y38" s="75"/>
      <c r="Z38" s="2"/>
      <c r="AA38" s="2"/>
      <c r="AB38" s="60"/>
    </row>
    <row r="39" spans="1:28" ht="25.35" customHeight="1">
      <c r="A39" s="63">
        <v>23</v>
      </c>
      <c r="B39" s="69" t="s">
        <v>36</v>
      </c>
      <c r="C39" s="68" t="s">
        <v>748</v>
      </c>
      <c r="D39" s="67">
        <v>218</v>
      </c>
      <c r="E39" s="66" t="s">
        <v>36</v>
      </c>
      <c r="F39" s="66" t="s">
        <v>36</v>
      </c>
      <c r="G39" s="67">
        <v>38</v>
      </c>
      <c r="H39" s="66">
        <v>6</v>
      </c>
      <c r="I39" s="66">
        <f>G39/H39</f>
        <v>6.333333333333333</v>
      </c>
      <c r="J39" s="66">
        <v>4</v>
      </c>
      <c r="K39" s="66">
        <v>3</v>
      </c>
      <c r="L39" s="67">
        <v>1306.1300000000001</v>
      </c>
      <c r="M39" s="67">
        <v>231</v>
      </c>
      <c r="N39" s="65">
        <v>44827</v>
      </c>
      <c r="O39" s="64" t="s">
        <v>80</v>
      </c>
      <c r="P39" s="59"/>
      <c r="Q39" s="73"/>
      <c r="R39" s="60"/>
      <c r="S39" s="74"/>
      <c r="T39" s="74"/>
      <c r="U39" s="60"/>
      <c r="V39" s="60"/>
      <c r="W39" s="2"/>
      <c r="X39" s="60"/>
      <c r="Y39" s="75"/>
      <c r="Z39" s="75"/>
    </row>
    <row r="40" spans="1:28" ht="25.35" customHeight="1">
      <c r="A40" s="63">
        <v>24</v>
      </c>
      <c r="B40" s="29">
        <v>26</v>
      </c>
      <c r="C40" s="68" t="s">
        <v>68</v>
      </c>
      <c r="D40" s="67">
        <v>185</v>
      </c>
      <c r="E40" s="66">
        <v>122</v>
      </c>
      <c r="F40" s="70">
        <f>(D40-E40)/E40</f>
        <v>0.51639344262295084</v>
      </c>
      <c r="G40" s="67">
        <v>29</v>
      </c>
      <c r="H40" s="66" t="s">
        <v>36</v>
      </c>
      <c r="I40" s="66" t="s">
        <v>36</v>
      </c>
      <c r="J40" s="66">
        <v>2</v>
      </c>
      <c r="K40" s="66" t="s">
        <v>36</v>
      </c>
      <c r="L40" s="67" t="s">
        <v>770</v>
      </c>
      <c r="M40" s="67">
        <v>3330</v>
      </c>
      <c r="N40" s="65">
        <v>44603</v>
      </c>
      <c r="O40" s="64" t="s">
        <v>47</v>
      </c>
      <c r="P40" s="60"/>
      <c r="Q40" s="74"/>
      <c r="R40" s="74"/>
      <c r="S40" s="75"/>
      <c r="V40" s="60"/>
      <c r="X40" s="75"/>
      <c r="Y40" s="75"/>
      <c r="Z40" s="60"/>
    </row>
    <row r="41" spans="1:28" ht="25.35" customHeight="1">
      <c r="A41" s="63">
        <v>25</v>
      </c>
      <c r="B41" s="76">
        <v>21</v>
      </c>
      <c r="C41" s="68" t="s">
        <v>721</v>
      </c>
      <c r="D41" s="67">
        <v>160</v>
      </c>
      <c r="E41" s="66">
        <v>392</v>
      </c>
      <c r="F41" s="70">
        <f>(D41-E41)/E41</f>
        <v>-0.59183673469387754</v>
      </c>
      <c r="G41" s="67">
        <v>25</v>
      </c>
      <c r="H41" s="66" t="s">
        <v>36</v>
      </c>
      <c r="I41" s="66" t="s">
        <v>36</v>
      </c>
      <c r="J41" s="66">
        <v>1</v>
      </c>
      <c r="K41" s="66">
        <v>6</v>
      </c>
      <c r="L41" s="67">
        <v>11614</v>
      </c>
      <c r="M41" s="67">
        <v>2140</v>
      </c>
      <c r="N41" s="65">
        <v>44806</v>
      </c>
      <c r="O41" s="64" t="s">
        <v>47</v>
      </c>
      <c r="P41" s="89"/>
      <c r="Q41" s="74"/>
      <c r="R41" s="74"/>
      <c r="S41" s="60"/>
      <c r="T41" s="60"/>
      <c r="U41" s="2"/>
      <c r="V41" s="60"/>
      <c r="X41" s="2"/>
      <c r="Z41" s="73"/>
    </row>
    <row r="42" spans="1:28" ht="25.35" customHeight="1">
      <c r="A42" s="63">
        <v>26</v>
      </c>
      <c r="B42" s="63">
        <v>30</v>
      </c>
      <c r="C42" s="68" t="s">
        <v>702</v>
      </c>
      <c r="D42" s="67">
        <v>107</v>
      </c>
      <c r="E42" s="66">
        <v>68.650000000000006</v>
      </c>
      <c r="F42" s="70">
        <f>(D42-E42)/E42</f>
        <v>0.55863073561544052</v>
      </c>
      <c r="G42" s="67">
        <v>29</v>
      </c>
      <c r="H42" s="66">
        <v>7</v>
      </c>
      <c r="I42" s="66">
        <f>G42/H42</f>
        <v>4.1428571428571432</v>
      </c>
      <c r="J42" s="66">
        <v>6</v>
      </c>
      <c r="K42" s="66">
        <v>8</v>
      </c>
      <c r="L42" s="67">
        <v>32877.57</v>
      </c>
      <c r="M42" s="67">
        <v>7593</v>
      </c>
      <c r="N42" s="65">
        <v>44792</v>
      </c>
      <c r="O42" s="64" t="s">
        <v>41</v>
      </c>
      <c r="P42" s="59"/>
      <c r="Q42" s="73"/>
      <c r="R42" s="60"/>
      <c r="S42" s="74"/>
      <c r="T42" s="74"/>
      <c r="U42" s="60"/>
      <c r="V42" s="60"/>
      <c r="W42" s="75"/>
      <c r="X42" s="60"/>
      <c r="Y42" s="75"/>
      <c r="Z42" s="2"/>
      <c r="AA42" s="2"/>
      <c r="AB42" s="60"/>
    </row>
    <row r="43" spans="1:28" ht="25.35" customHeight="1">
      <c r="A43" s="63">
        <v>27</v>
      </c>
      <c r="B43" s="63">
        <v>27</v>
      </c>
      <c r="C43" s="68" t="s">
        <v>61</v>
      </c>
      <c r="D43" s="67">
        <v>95</v>
      </c>
      <c r="E43" s="66">
        <v>108</v>
      </c>
      <c r="F43" s="70">
        <f>(D43-E43)/E43</f>
        <v>-0.12037037037037036</v>
      </c>
      <c r="G43" s="67">
        <v>15</v>
      </c>
      <c r="H43" s="66">
        <v>1</v>
      </c>
      <c r="I43" s="66">
        <f>G43/H43</f>
        <v>15</v>
      </c>
      <c r="J43" s="66">
        <v>1</v>
      </c>
      <c r="K43" s="66">
        <v>24</v>
      </c>
      <c r="L43" s="67">
        <v>27655.68</v>
      </c>
      <c r="M43" s="67">
        <v>4791</v>
      </c>
      <c r="N43" s="65">
        <v>44680</v>
      </c>
      <c r="O43" s="64" t="s">
        <v>50</v>
      </c>
      <c r="P43" s="60"/>
      <c r="Q43" s="74"/>
      <c r="R43" s="74"/>
      <c r="S43" s="60"/>
      <c r="T43" s="60"/>
      <c r="U43" s="2"/>
      <c r="V43" s="75"/>
      <c r="W43" s="2"/>
      <c r="X43" s="75"/>
      <c r="Y43" s="60"/>
      <c r="Z43" s="60"/>
      <c r="AA43" s="60"/>
    </row>
    <row r="44" spans="1:28" ht="25.35" customHeight="1">
      <c r="A44" s="63">
        <v>28</v>
      </c>
      <c r="B44" s="76" t="s">
        <v>34</v>
      </c>
      <c r="C44" s="68" t="s">
        <v>766</v>
      </c>
      <c r="D44" s="67">
        <v>93</v>
      </c>
      <c r="E44" s="66" t="s">
        <v>36</v>
      </c>
      <c r="F44" s="66" t="s">
        <v>36</v>
      </c>
      <c r="G44" s="67">
        <v>15</v>
      </c>
      <c r="H44" s="66" t="s">
        <v>36</v>
      </c>
      <c r="I44" s="66" t="s">
        <v>36</v>
      </c>
      <c r="J44" s="66" t="s">
        <v>36</v>
      </c>
      <c r="K44" s="66">
        <v>1</v>
      </c>
      <c r="L44" s="67">
        <v>93</v>
      </c>
      <c r="M44" s="67">
        <v>15</v>
      </c>
      <c r="N44" s="65">
        <v>44841</v>
      </c>
      <c r="O44" s="64" t="s">
        <v>767</v>
      </c>
      <c r="P44" s="59"/>
      <c r="Q44" s="73"/>
      <c r="R44" s="60"/>
      <c r="S44" s="74"/>
      <c r="T44" s="74"/>
      <c r="U44" s="74"/>
      <c r="V44" s="74"/>
      <c r="W44" s="75"/>
      <c r="X44" s="75"/>
      <c r="Y44" s="60"/>
      <c r="Z44" s="75"/>
      <c r="AA44" s="2"/>
      <c r="AB44" s="60"/>
    </row>
    <row r="45" spans="1:28" ht="25.35" customHeight="1">
      <c r="A45" s="63">
        <v>29</v>
      </c>
      <c r="B45" s="63">
        <v>29</v>
      </c>
      <c r="C45" s="68" t="s">
        <v>689</v>
      </c>
      <c r="D45" s="67">
        <v>92</v>
      </c>
      <c r="E45" s="67">
        <v>88.25</v>
      </c>
      <c r="F45" s="70">
        <f>(D45-E45)/E45</f>
        <v>4.2492917847025496E-2</v>
      </c>
      <c r="G45" s="67">
        <v>23</v>
      </c>
      <c r="H45" s="66">
        <v>1</v>
      </c>
      <c r="I45" s="66">
        <f>G45/H45</f>
        <v>23</v>
      </c>
      <c r="J45" s="66">
        <v>1</v>
      </c>
      <c r="K45" s="66" t="s">
        <v>36</v>
      </c>
      <c r="L45" s="67">
        <v>16508.38</v>
      </c>
      <c r="M45" s="67">
        <v>3719</v>
      </c>
      <c r="N45" s="65">
        <v>44778</v>
      </c>
      <c r="O45" s="64" t="s">
        <v>688</v>
      </c>
      <c r="P45" s="59"/>
      <c r="Q45" s="73"/>
      <c r="R45" s="60"/>
      <c r="S45" s="74"/>
      <c r="T45" s="74"/>
      <c r="U45" s="60"/>
      <c r="V45" s="60"/>
      <c r="W45" s="60"/>
      <c r="X45" s="2"/>
      <c r="Y45" s="75"/>
      <c r="Z45" s="2"/>
      <c r="AA45" s="75"/>
      <c r="AB45" s="60"/>
    </row>
    <row r="46" spans="1:28" ht="25.35" customHeight="1">
      <c r="A46" s="63">
        <v>30</v>
      </c>
      <c r="B46" s="63">
        <v>22</v>
      </c>
      <c r="C46" s="68" t="s">
        <v>718</v>
      </c>
      <c r="D46" s="67">
        <v>86.7</v>
      </c>
      <c r="E46" s="66">
        <v>367.95</v>
      </c>
      <c r="F46" s="70">
        <f>(D46-E46)/E46</f>
        <v>-0.76437015898899308</v>
      </c>
      <c r="G46" s="67">
        <v>16</v>
      </c>
      <c r="H46" s="66">
        <v>5</v>
      </c>
      <c r="I46" s="66">
        <f>G46/H46</f>
        <v>3.2</v>
      </c>
      <c r="J46" s="66">
        <v>1</v>
      </c>
      <c r="K46" s="66">
        <v>7</v>
      </c>
      <c r="L46" s="67">
        <v>12037.67</v>
      </c>
      <c r="M46" s="67">
        <v>2824</v>
      </c>
      <c r="N46" s="65">
        <v>44799</v>
      </c>
      <c r="O46" s="64" t="s">
        <v>82</v>
      </c>
      <c r="P46" s="59"/>
      <c r="Q46" s="73"/>
      <c r="R46" s="60"/>
      <c r="S46" s="74"/>
      <c r="T46" s="74"/>
      <c r="U46" s="60"/>
      <c r="V46" s="60"/>
      <c r="W46" s="60"/>
      <c r="X46" s="2"/>
      <c r="Y46" s="75"/>
      <c r="Z46" s="2"/>
      <c r="AA46" s="75"/>
      <c r="AB46" s="60"/>
    </row>
    <row r="47" spans="1:28" ht="25.35" customHeight="1">
      <c r="A47" s="41"/>
      <c r="B47" s="41"/>
      <c r="C47" s="52" t="s">
        <v>90</v>
      </c>
      <c r="D47" s="62">
        <f>SUM(D35:D46)</f>
        <v>289968.48000000004</v>
      </c>
      <c r="E47" s="62">
        <v>373874.29000000004</v>
      </c>
      <c r="F47" s="20">
        <f>(D47-E47)/E47</f>
        <v>-0.22442251913069494</v>
      </c>
      <c r="G47" s="62">
        <f t="shared" ref="G47" si="5">SUM(G35:G46)</f>
        <v>43244</v>
      </c>
      <c r="H47" s="62"/>
      <c r="I47" s="43"/>
      <c r="J47" s="42"/>
      <c r="K47" s="44"/>
      <c r="L47" s="45"/>
      <c r="M47" s="49"/>
      <c r="N47" s="46"/>
      <c r="O47" s="53"/>
      <c r="P47" s="73"/>
      <c r="X47" s="60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23">
        <v>24</v>
      </c>
      <c r="C49" s="68" t="s">
        <v>51</v>
      </c>
      <c r="D49" s="67">
        <v>79.400000000000006</v>
      </c>
      <c r="E49" s="66">
        <v>258</v>
      </c>
      <c r="F49" s="70">
        <f>(D49-E49)/E49</f>
        <v>-0.69224806201550382</v>
      </c>
      <c r="G49" s="67">
        <v>24</v>
      </c>
      <c r="H49" s="66">
        <v>1</v>
      </c>
      <c r="I49" s="66">
        <f>G49/H49</f>
        <v>24</v>
      </c>
      <c r="J49" s="66">
        <v>1</v>
      </c>
      <c r="K49" s="66" t="s">
        <v>36</v>
      </c>
      <c r="L49" s="67">
        <v>187207.82</v>
      </c>
      <c r="M49" s="67">
        <v>46164</v>
      </c>
      <c r="N49" s="65">
        <v>44659</v>
      </c>
      <c r="O49" s="64" t="s">
        <v>41</v>
      </c>
      <c r="P49" s="59"/>
      <c r="Q49" s="73"/>
      <c r="R49" s="60"/>
      <c r="S49" s="74"/>
      <c r="T49" s="74"/>
      <c r="U49" s="60"/>
      <c r="V49" s="60"/>
      <c r="W49" s="60"/>
      <c r="X49" s="2"/>
      <c r="Y49" s="75"/>
      <c r="Z49" s="2"/>
      <c r="AA49" s="75"/>
      <c r="AB49" s="60"/>
    </row>
    <row r="50" spans="1:28" ht="25.5" customHeight="1">
      <c r="A50" s="63">
        <v>32</v>
      </c>
      <c r="B50" s="29">
        <v>35</v>
      </c>
      <c r="C50" s="68" t="s">
        <v>668</v>
      </c>
      <c r="D50" s="67">
        <v>36</v>
      </c>
      <c r="E50" s="66">
        <v>28</v>
      </c>
      <c r="F50" s="70">
        <f>(D50-E50)/E50</f>
        <v>0.2857142857142857</v>
      </c>
      <c r="G50" s="67">
        <v>6</v>
      </c>
      <c r="H50" s="66" t="s">
        <v>36</v>
      </c>
      <c r="I50" s="66" t="s">
        <v>36</v>
      </c>
      <c r="J50" s="66">
        <v>1</v>
      </c>
      <c r="K50" s="66" t="s">
        <v>36</v>
      </c>
      <c r="L50" s="67" t="s">
        <v>771</v>
      </c>
      <c r="M50" s="67">
        <v>1651</v>
      </c>
      <c r="N50" s="65">
        <v>44764</v>
      </c>
      <c r="O50" s="64" t="s">
        <v>47</v>
      </c>
      <c r="P50" s="59"/>
      <c r="Q50" s="73"/>
      <c r="R50" s="60"/>
      <c r="S50" s="74"/>
      <c r="T50" s="74"/>
      <c r="U50" s="2"/>
      <c r="V50" s="60"/>
      <c r="W50" s="60"/>
      <c r="X50" s="60"/>
      <c r="Y50" s="75"/>
      <c r="Z50" s="2"/>
      <c r="AA50" s="75"/>
      <c r="AB50" s="60"/>
    </row>
    <row r="51" spans="1:28" ht="25.35" customHeight="1">
      <c r="A51" s="63">
        <v>33</v>
      </c>
      <c r="B51" s="63">
        <v>31</v>
      </c>
      <c r="C51" s="68" t="s">
        <v>749</v>
      </c>
      <c r="D51" s="67">
        <v>29</v>
      </c>
      <c r="E51" s="66">
        <v>68.2</v>
      </c>
      <c r="F51" s="70">
        <f>(D51-E51)/E51</f>
        <v>-0.57478005865102644</v>
      </c>
      <c r="G51" s="67">
        <v>6</v>
      </c>
      <c r="H51" s="66">
        <v>2</v>
      </c>
      <c r="I51" s="66">
        <f>G51/H51</f>
        <v>3</v>
      </c>
      <c r="J51" s="66">
        <v>2</v>
      </c>
      <c r="K51" s="66">
        <v>3</v>
      </c>
      <c r="L51" s="67">
        <v>512.22</v>
      </c>
      <c r="M51" s="67">
        <v>104</v>
      </c>
      <c r="N51" s="65">
        <v>44827</v>
      </c>
      <c r="O51" s="64" t="s">
        <v>82</v>
      </c>
      <c r="P51" s="60"/>
    </row>
    <row r="52" spans="1:28" ht="25.35" customHeight="1">
      <c r="A52" s="41"/>
      <c r="B52" s="41"/>
      <c r="C52" s="52" t="s">
        <v>208</v>
      </c>
      <c r="D52" s="62">
        <f>SUM(D47:D51)</f>
        <v>290112.88000000006</v>
      </c>
      <c r="E52" s="62">
        <v>374124.99000000005</v>
      </c>
      <c r="F52" s="20">
        <f>(D52-E52)/E52</f>
        <v>-0.22455626393735414</v>
      </c>
      <c r="G52" s="62">
        <f t="shared" ref="G52" si="6">SUM(G47:G51)</f>
        <v>43280</v>
      </c>
      <c r="H52" s="62"/>
      <c r="I52" s="43"/>
      <c r="J52" s="42"/>
      <c r="K52" s="44"/>
      <c r="L52" s="45"/>
      <c r="M52" s="49"/>
      <c r="N52" s="46"/>
      <c r="O52" s="53"/>
      <c r="S52" s="60"/>
      <c r="T52" s="61"/>
      <c r="V52" s="60"/>
      <c r="X52" s="61"/>
    </row>
    <row r="53" spans="1:28" ht="23.1" customHeight="1">
      <c r="P53" s="73"/>
      <c r="S53" s="61"/>
      <c r="T53" s="61"/>
      <c r="V53" s="61"/>
      <c r="X53" s="4"/>
    </row>
    <row r="54" spans="1:28" ht="17.25" customHeight="1">
      <c r="P54" s="73"/>
      <c r="S54" s="61"/>
      <c r="T54" s="61"/>
      <c r="V54" s="61"/>
    </row>
    <row r="62" spans="1:28">
      <c r="P62" s="61"/>
    </row>
    <row r="72" spans="19:22" ht="12" customHeight="1"/>
    <row r="80" spans="19:22">
      <c r="S80" s="61"/>
      <c r="V80" s="61"/>
    </row>
    <row r="82" spans="24:24">
      <c r="X82" s="61"/>
    </row>
  </sheetData>
  <sortState xmlns:xlrd2="http://schemas.microsoft.com/office/spreadsheetml/2017/richdata2" ref="B13:O51">
    <sortCondition descending="1" ref="D13:D51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55FBE-91E2-46A1-8C1E-F8527F6130DC}">
  <dimension ref="A1:AB85"/>
  <sheetViews>
    <sheetView topLeftCell="A17" zoomScale="60" zoomScaleNormal="60" workbookViewId="0">
      <selection activeCell="B31" sqref="B31:O3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5.88671875" style="1" customWidth="1"/>
    <col min="17" max="17" width="7.109375" style="1" customWidth="1"/>
    <col min="18" max="18" width="8.44140625" style="1" customWidth="1"/>
    <col min="19" max="19" width="12.109375" style="1" customWidth="1"/>
    <col min="20" max="20" width="9.6640625" style="1" customWidth="1"/>
    <col min="21" max="21" width="8" style="1" customWidth="1"/>
    <col min="22" max="22" width="11.88671875" style="1" bestFit="1" customWidth="1"/>
    <col min="23" max="23" width="12" style="1" bestFit="1" customWidth="1"/>
    <col min="24" max="24" width="12" style="1" customWidth="1"/>
    <col min="25" max="25" width="12.5546875" style="1" bestFit="1" customWidth="1"/>
    <col min="26" max="26" width="13.6640625" style="1" bestFit="1" customWidth="1"/>
    <col min="27" max="27" width="12" style="1" customWidth="1"/>
    <col min="28" max="29" width="8.88671875" style="1"/>
    <col min="30" max="30" width="10.88671875" style="1" bestFit="1" customWidth="1"/>
    <col min="31" max="31" width="9.6640625" style="1" bestFit="1" customWidth="1"/>
    <col min="32" max="16384" width="8.88671875" style="1"/>
  </cols>
  <sheetData>
    <row r="1" spans="1:28" ht="19.5" customHeight="1">
      <c r="E1" s="30" t="s">
        <v>760</v>
      </c>
      <c r="F1" s="30"/>
      <c r="G1" s="30"/>
      <c r="H1" s="30"/>
      <c r="I1" s="30"/>
    </row>
    <row r="2" spans="1:28" ht="19.5" customHeight="1">
      <c r="E2" s="30" t="s">
        <v>754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T5" s="4"/>
    </row>
    <row r="6" spans="1:28" ht="21.6">
      <c r="A6" s="207"/>
      <c r="B6" s="207"/>
      <c r="C6" s="212"/>
      <c r="D6" s="32" t="s">
        <v>761</v>
      </c>
      <c r="E6" s="32" t="s">
        <v>743</v>
      </c>
      <c r="F6" s="212"/>
      <c r="G6" s="212" t="s">
        <v>761</v>
      </c>
      <c r="H6" s="212"/>
      <c r="I6" s="212"/>
      <c r="J6" s="212"/>
      <c r="K6" s="212"/>
      <c r="L6" s="212"/>
      <c r="M6" s="212"/>
      <c r="N6" s="212"/>
      <c r="O6" s="212"/>
    </row>
    <row r="7" spans="1:28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8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P8" s="2"/>
      <c r="T8" s="4"/>
    </row>
    <row r="9" spans="1:28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P9" s="2"/>
      <c r="T9" s="60"/>
      <c r="V9" s="61"/>
      <c r="X9" s="60"/>
      <c r="AA9" s="61"/>
    </row>
    <row r="10" spans="1:28" ht="21.6">
      <c r="A10" s="207"/>
      <c r="B10" s="207"/>
      <c r="C10" s="212"/>
      <c r="D10" s="32" t="s">
        <v>753</v>
      </c>
      <c r="E10" s="32" t="s">
        <v>744</v>
      </c>
      <c r="F10" s="212"/>
      <c r="G10" s="32" t="s">
        <v>753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P10" s="2"/>
      <c r="T10" s="60"/>
      <c r="U10" s="4"/>
      <c r="V10" s="61"/>
      <c r="X10" s="60"/>
      <c r="AA10" s="61"/>
    </row>
    <row r="11" spans="1:28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P11" s="73"/>
      <c r="Q11" s="75"/>
      <c r="R11" s="75"/>
      <c r="S11" s="75"/>
      <c r="T11" s="75"/>
      <c r="U11" s="81"/>
      <c r="V11" s="61"/>
      <c r="X11" s="60"/>
      <c r="AA11" s="61"/>
    </row>
    <row r="12" spans="1:28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U12" s="4"/>
      <c r="V12" s="2"/>
      <c r="AA12" s="60"/>
    </row>
    <row r="13" spans="1:28" ht="25.35" customHeight="1">
      <c r="A13" s="63">
        <v>1</v>
      </c>
      <c r="B13" s="63">
        <v>1</v>
      </c>
      <c r="C13" s="68" t="s">
        <v>735</v>
      </c>
      <c r="D13" s="67">
        <v>79454.740000000005</v>
      </c>
      <c r="E13" s="66">
        <v>111237.32</v>
      </c>
      <c r="F13" s="70">
        <f>(D13-E13)/E13</f>
        <v>-0.28571867786818311</v>
      </c>
      <c r="G13" s="67">
        <v>10989</v>
      </c>
      <c r="H13" s="66">
        <v>274</v>
      </c>
      <c r="I13" s="66">
        <f>G13/H13</f>
        <v>40.105839416058394</v>
      </c>
      <c r="J13" s="66">
        <v>19</v>
      </c>
      <c r="K13" s="66">
        <v>3</v>
      </c>
      <c r="L13" s="67">
        <v>390162.4</v>
      </c>
      <c r="M13" s="67">
        <v>56476</v>
      </c>
      <c r="N13" s="65">
        <v>44820</v>
      </c>
      <c r="O13" s="64" t="s">
        <v>41</v>
      </c>
      <c r="P13" s="2"/>
      <c r="Q13" s="61"/>
      <c r="R13" s="60"/>
      <c r="S13" s="61"/>
      <c r="T13" s="4"/>
      <c r="U13" s="60"/>
      <c r="V13" s="2"/>
      <c r="X13" s="60"/>
      <c r="AA13" s="60"/>
    </row>
    <row r="14" spans="1:28" ht="25.35" customHeight="1">
      <c r="A14" s="63">
        <v>2</v>
      </c>
      <c r="B14" s="63" t="s">
        <v>34</v>
      </c>
      <c r="C14" s="68" t="s">
        <v>750</v>
      </c>
      <c r="D14" s="67">
        <v>61601.36</v>
      </c>
      <c r="E14" s="66" t="s">
        <v>36</v>
      </c>
      <c r="F14" s="66" t="s">
        <v>36</v>
      </c>
      <c r="G14" s="67">
        <v>9542</v>
      </c>
      <c r="H14" s="66">
        <v>237</v>
      </c>
      <c r="I14" s="66">
        <f>G14/H14</f>
        <v>40.261603375527429</v>
      </c>
      <c r="J14" s="66">
        <v>17</v>
      </c>
      <c r="K14" s="66">
        <v>1</v>
      </c>
      <c r="L14" s="67">
        <v>67616.69</v>
      </c>
      <c r="M14" s="67">
        <v>11110</v>
      </c>
      <c r="N14" s="65">
        <v>44834</v>
      </c>
      <c r="O14" s="64" t="s">
        <v>130</v>
      </c>
      <c r="P14" s="2"/>
      <c r="Q14" s="61"/>
      <c r="R14" s="60"/>
      <c r="S14" s="61"/>
      <c r="T14" s="4"/>
      <c r="U14" s="60"/>
      <c r="V14" s="2"/>
      <c r="W14" s="2"/>
      <c r="X14" s="60"/>
      <c r="Y14" s="2"/>
      <c r="Z14" s="4"/>
      <c r="AA14" s="60"/>
    </row>
    <row r="15" spans="1:28" ht="25.35" customHeight="1">
      <c r="A15" s="63">
        <v>3</v>
      </c>
      <c r="B15" s="63" t="s">
        <v>34</v>
      </c>
      <c r="C15" s="68" t="s">
        <v>755</v>
      </c>
      <c r="D15" s="67">
        <v>49867.12</v>
      </c>
      <c r="E15" s="66" t="s">
        <v>36</v>
      </c>
      <c r="F15" s="66" t="s">
        <v>36</v>
      </c>
      <c r="G15" s="67">
        <v>7204</v>
      </c>
      <c r="H15" s="66">
        <v>180</v>
      </c>
      <c r="I15" s="66">
        <f>G15/H15</f>
        <v>40.022222222222226</v>
      </c>
      <c r="J15" s="66">
        <v>14</v>
      </c>
      <c r="K15" s="66">
        <v>1</v>
      </c>
      <c r="L15" s="67">
        <v>49867</v>
      </c>
      <c r="M15" s="67">
        <v>7204</v>
      </c>
      <c r="N15" s="65">
        <v>44834</v>
      </c>
      <c r="O15" s="64" t="s">
        <v>39</v>
      </c>
      <c r="P15" s="2"/>
      <c r="Q15" s="61"/>
      <c r="R15" s="60"/>
      <c r="S15" s="61"/>
      <c r="T15" s="4"/>
      <c r="U15" s="60"/>
      <c r="V15" s="2"/>
      <c r="W15" s="2"/>
      <c r="X15" s="60"/>
      <c r="Y15" s="2"/>
      <c r="Z15" s="4"/>
      <c r="AA15" s="60"/>
    </row>
    <row r="16" spans="1:28" ht="25.35" customHeight="1">
      <c r="A16" s="63">
        <v>4</v>
      </c>
      <c r="B16" s="63">
        <v>2</v>
      </c>
      <c r="C16" s="68" t="s">
        <v>737</v>
      </c>
      <c r="D16" s="67">
        <v>42363.57</v>
      </c>
      <c r="E16" s="66">
        <v>63066.82</v>
      </c>
      <c r="F16" s="70">
        <f t="shared" ref="F16:F23" si="0">(D16-E16)/E16</f>
        <v>-0.32827483611826314</v>
      </c>
      <c r="G16" s="67">
        <v>6178</v>
      </c>
      <c r="H16" s="66">
        <v>177</v>
      </c>
      <c r="I16" s="66">
        <f>G16/H16</f>
        <v>34.903954802259889</v>
      </c>
      <c r="J16" s="66">
        <v>14</v>
      </c>
      <c r="K16" s="66">
        <v>2</v>
      </c>
      <c r="L16" s="67">
        <v>120871.97</v>
      </c>
      <c r="M16" s="67">
        <v>19499</v>
      </c>
      <c r="N16" s="65">
        <v>44827</v>
      </c>
      <c r="O16" s="64" t="s">
        <v>56</v>
      </c>
      <c r="P16" s="59"/>
      <c r="Q16" s="73"/>
      <c r="R16" s="60"/>
      <c r="S16" s="74"/>
      <c r="T16" s="74"/>
      <c r="U16" s="60"/>
      <c r="V16" s="60"/>
      <c r="W16" s="60"/>
      <c r="X16" s="75"/>
      <c r="Y16" s="2"/>
      <c r="Z16" s="75"/>
      <c r="AA16" s="2"/>
      <c r="AB16" s="60"/>
    </row>
    <row r="17" spans="1:28" ht="25.35" customHeight="1">
      <c r="A17" s="63">
        <v>5</v>
      </c>
      <c r="B17" s="63">
        <v>4</v>
      </c>
      <c r="C17" s="68" t="s">
        <v>701</v>
      </c>
      <c r="D17" s="67">
        <v>29342.15</v>
      </c>
      <c r="E17" s="66">
        <v>38362.699999999997</v>
      </c>
      <c r="F17" s="70">
        <f t="shared" si="0"/>
        <v>-0.23513855906909567</v>
      </c>
      <c r="G17" s="67">
        <v>4519</v>
      </c>
      <c r="H17" s="66">
        <v>134</v>
      </c>
      <c r="I17" s="66">
        <f>G17/H17</f>
        <v>33.723880597014926</v>
      </c>
      <c r="J17" s="66">
        <v>15</v>
      </c>
      <c r="K17" s="66">
        <v>7</v>
      </c>
      <c r="L17" s="67">
        <v>572698.28</v>
      </c>
      <c r="M17" s="67">
        <v>87465</v>
      </c>
      <c r="N17" s="65">
        <v>44792</v>
      </c>
      <c r="O17" s="64" t="s">
        <v>142</v>
      </c>
      <c r="P17" s="59"/>
      <c r="Q17" s="73"/>
      <c r="R17" s="60"/>
      <c r="S17" s="74"/>
      <c r="T17" s="74"/>
      <c r="U17" s="60"/>
      <c r="V17" s="60"/>
      <c r="W17" s="60"/>
      <c r="X17" s="75"/>
      <c r="Y17" s="2"/>
      <c r="Z17" s="75"/>
      <c r="AA17" s="2"/>
      <c r="AB17" s="60"/>
    </row>
    <row r="18" spans="1:28" ht="25.35" customHeight="1">
      <c r="A18" s="63">
        <v>6</v>
      </c>
      <c r="B18" s="63">
        <v>5</v>
      </c>
      <c r="C18" s="68" t="s">
        <v>736</v>
      </c>
      <c r="D18" s="67">
        <v>28727</v>
      </c>
      <c r="E18" s="66">
        <v>27902</v>
      </c>
      <c r="F18" s="70">
        <f t="shared" si="0"/>
        <v>2.9567772919503979E-2</v>
      </c>
      <c r="G18" s="67">
        <v>5829</v>
      </c>
      <c r="H18" s="66" t="s">
        <v>36</v>
      </c>
      <c r="I18" s="66" t="s">
        <v>36</v>
      </c>
      <c r="J18" s="66">
        <v>17</v>
      </c>
      <c r="K18" s="66">
        <v>3</v>
      </c>
      <c r="L18" s="67">
        <v>98222</v>
      </c>
      <c r="M18" s="67">
        <v>20297</v>
      </c>
      <c r="N18" s="65">
        <v>44820</v>
      </c>
      <c r="O18" s="64" t="s">
        <v>47</v>
      </c>
      <c r="P18" s="73"/>
      <c r="Q18" s="73"/>
      <c r="S18" s="60"/>
      <c r="T18" s="61"/>
      <c r="U18" s="2"/>
      <c r="V18" s="60"/>
      <c r="W18" s="61"/>
      <c r="X18" s="60"/>
      <c r="Y18" s="2"/>
      <c r="Z18" s="2"/>
      <c r="AA18" s="2"/>
    </row>
    <row r="19" spans="1:28" ht="25.35" customHeight="1">
      <c r="A19" s="63">
        <v>7</v>
      </c>
      <c r="B19" s="63">
        <v>3</v>
      </c>
      <c r="C19" s="68" t="s">
        <v>738</v>
      </c>
      <c r="D19" s="67">
        <v>24365.040000000001</v>
      </c>
      <c r="E19" s="66">
        <v>50946.29</v>
      </c>
      <c r="F19" s="70">
        <f t="shared" si="0"/>
        <v>-0.52175045523432617</v>
      </c>
      <c r="G19" s="67">
        <v>3519</v>
      </c>
      <c r="H19" s="66">
        <v>156</v>
      </c>
      <c r="I19" s="66">
        <f>G19/H19</f>
        <v>22.557692307692307</v>
      </c>
      <c r="J19" s="66">
        <v>22</v>
      </c>
      <c r="K19" s="66">
        <v>2</v>
      </c>
      <c r="L19" s="67">
        <v>87797</v>
      </c>
      <c r="M19" s="67">
        <v>13474</v>
      </c>
      <c r="N19" s="65">
        <v>44827</v>
      </c>
      <c r="O19" s="64" t="s">
        <v>43</v>
      </c>
      <c r="P19" s="59"/>
      <c r="Q19" s="73"/>
      <c r="R19" s="60"/>
      <c r="S19" s="74"/>
      <c r="T19" s="74"/>
      <c r="U19" s="60"/>
      <c r="V19" s="60"/>
      <c r="W19" s="2"/>
      <c r="X19" s="60"/>
      <c r="Y19" s="2"/>
      <c r="Z19" s="75"/>
      <c r="AA19" s="75"/>
      <c r="AB19" s="60"/>
    </row>
    <row r="20" spans="1:28" ht="25.35" customHeight="1">
      <c r="A20" s="63">
        <v>8</v>
      </c>
      <c r="B20" s="63">
        <v>6</v>
      </c>
      <c r="C20" s="68" t="s">
        <v>734</v>
      </c>
      <c r="D20" s="67">
        <v>18541.61</v>
      </c>
      <c r="E20" s="66">
        <v>26203.9</v>
      </c>
      <c r="F20" s="70">
        <f t="shared" si="0"/>
        <v>-0.2924102900713253</v>
      </c>
      <c r="G20" s="67">
        <v>2714</v>
      </c>
      <c r="H20" s="66">
        <v>89</v>
      </c>
      <c r="I20" s="66">
        <f>G20/H20</f>
        <v>30.49438202247191</v>
      </c>
      <c r="J20" s="66">
        <v>13</v>
      </c>
      <c r="K20" s="66">
        <v>3</v>
      </c>
      <c r="L20" s="67">
        <v>93315</v>
      </c>
      <c r="M20" s="67">
        <v>14780</v>
      </c>
      <c r="N20" s="65">
        <v>44820</v>
      </c>
      <c r="O20" s="64" t="s">
        <v>37</v>
      </c>
      <c r="P20" s="59"/>
      <c r="Q20" s="73"/>
      <c r="R20" s="60"/>
      <c r="S20" s="74"/>
      <c r="T20" s="74"/>
      <c r="U20" s="74"/>
      <c r="V20" s="60"/>
      <c r="W20" s="60"/>
      <c r="X20" s="60"/>
      <c r="Y20" s="2"/>
      <c r="Z20" s="75"/>
      <c r="AA20" s="75"/>
      <c r="AB20" s="60"/>
    </row>
    <row r="21" spans="1:28" ht="24.75" customHeight="1">
      <c r="A21" s="63">
        <v>9</v>
      </c>
      <c r="B21" s="63">
        <v>7</v>
      </c>
      <c r="C21" s="68" t="s">
        <v>676</v>
      </c>
      <c r="D21" s="67">
        <v>14462.39</v>
      </c>
      <c r="E21" s="66">
        <v>11182.45</v>
      </c>
      <c r="F21" s="70">
        <f t="shared" si="0"/>
        <v>0.29331139419357999</v>
      </c>
      <c r="G21" s="67">
        <v>2819</v>
      </c>
      <c r="H21" s="66">
        <v>90</v>
      </c>
      <c r="I21" s="66">
        <f>G21/H21</f>
        <v>31.322222222222223</v>
      </c>
      <c r="J21" s="66">
        <v>9</v>
      </c>
      <c r="K21" s="66">
        <v>10</v>
      </c>
      <c r="L21" s="67">
        <v>270694.95</v>
      </c>
      <c r="M21" s="67">
        <v>58355</v>
      </c>
      <c r="N21" s="65">
        <v>44771</v>
      </c>
      <c r="O21" s="64" t="s">
        <v>56</v>
      </c>
      <c r="P21" s="59"/>
      <c r="Q21" s="73"/>
      <c r="R21" s="60"/>
      <c r="S21" s="74"/>
      <c r="T21" s="74"/>
      <c r="U21" s="60"/>
      <c r="V21" s="60"/>
      <c r="W21" s="2"/>
      <c r="X21" s="60"/>
      <c r="Y21" s="2"/>
      <c r="Z21" s="75"/>
      <c r="AA21" s="75"/>
      <c r="AB21" s="60"/>
    </row>
    <row r="22" spans="1:28" ht="24.75" customHeight="1">
      <c r="A22" s="63">
        <v>10</v>
      </c>
      <c r="B22" s="63">
        <v>8</v>
      </c>
      <c r="C22" s="68" t="s">
        <v>652</v>
      </c>
      <c r="D22" s="67">
        <v>9560.9500000000007</v>
      </c>
      <c r="E22" s="66">
        <v>8068.48</v>
      </c>
      <c r="F22" s="70">
        <f t="shared" si="0"/>
        <v>0.18497536091060537</v>
      </c>
      <c r="G22" s="67">
        <v>1803</v>
      </c>
      <c r="H22" s="66">
        <v>87</v>
      </c>
      <c r="I22" s="66">
        <f>G22/H22</f>
        <v>20.724137931034484</v>
      </c>
      <c r="J22" s="66">
        <v>11</v>
      </c>
      <c r="K22" s="66">
        <v>14</v>
      </c>
      <c r="L22" s="67">
        <v>1323085</v>
      </c>
      <c r="M22" s="67">
        <v>245585</v>
      </c>
      <c r="N22" s="65">
        <v>44743</v>
      </c>
      <c r="O22" s="64" t="s">
        <v>37</v>
      </c>
      <c r="P22" s="59"/>
      <c r="Q22" s="73"/>
      <c r="R22" s="60"/>
      <c r="S22" s="74"/>
      <c r="T22" s="74"/>
      <c r="U22" s="60"/>
      <c r="V22" s="60"/>
      <c r="W22" s="2"/>
      <c r="X22" s="60"/>
      <c r="Y22" s="2"/>
      <c r="Z22" s="75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358285.93</v>
      </c>
      <c r="E23" s="62">
        <v>347797.77</v>
      </c>
      <c r="F23" s="20">
        <f t="shared" si="0"/>
        <v>3.015591503073747E-2</v>
      </c>
      <c r="G23" s="62">
        <f t="shared" ref="G23" si="1">SUM(G13:G22)</f>
        <v>55116</v>
      </c>
      <c r="H23" s="62"/>
      <c r="I23" s="43"/>
      <c r="J23" s="42"/>
      <c r="K23" s="44"/>
      <c r="L23" s="45"/>
      <c r="M23" s="49"/>
      <c r="N23" s="46"/>
      <c r="O23" s="53"/>
      <c r="P23" s="73"/>
      <c r="X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S24" s="60"/>
      <c r="T24" s="61"/>
      <c r="V24" s="60"/>
    </row>
    <row r="25" spans="1:28" ht="25.35" customHeight="1">
      <c r="A25" s="63">
        <v>11</v>
      </c>
      <c r="B25" s="63" t="s">
        <v>58</v>
      </c>
      <c r="C25" s="68" t="s">
        <v>757</v>
      </c>
      <c r="D25" s="67">
        <v>4020</v>
      </c>
      <c r="E25" s="66" t="s">
        <v>36</v>
      </c>
      <c r="F25" s="66" t="s">
        <v>36</v>
      </c>
      <c r="G25" s="67">
        <v>490</v>
      </c>
      <c r="H25" s="66">
        <v>4</v>
      </c>
      <c r="I25" s="66">
        <f t="shared" ref="I25:I33" si="2">G25/H25</f>
        <v>122.5</v>
      </c>
      <c r="J25" s="66">
        <v>3</v>
      </c>
      <c r="K25" s="66">
        <v>0</v>
      </c>
      <c r="L25" s="67">
        <v>4020</v>
      </c>
      <c r="M25" s="67">
        <v>490</v>
      </c>
      <c r="N25" s="65" t="s">
        <v>60</v>
      </c>
      <c r="O25" s="64" t="s">
        <v>37</v>
      </c>
      <c r="P25" s="59"/>
      <c r="Q25" s="73"/>
      <c r="R25" s="60"/>
      <c r="S25" s="74"/>
      <c r="T25" s="74"/>
      <c r="U25" s="60"/>
      <c r="V25" s="60"/>
      <c r="W25" s="2"/>
      <c r="X25" s="60"/>
      <c r="Y25" s="75"/>
      <c r="Z25" s="75"/>
      <c r="AA25" s="2"/>
      <c r="AB25" s="60"/>
    </row>
    <row r="26" spans="1:28" ht="25.35" customHeight="1">
      <c r="A26" s="63">
        <v>12</v>
      </c>
      <c r="B26" s="63">
        <v>11</v>
      </c>
      <c r="C26" s="68" t="s">
        <v>727</v>
      </c>
      <c r="D26" s="67">
        <v>2275.5</v>
      </c>
      <c r="E26" s="66">
        <v>4571.92</v>
      </c>
      <c r="F26" s="70">
        <f>(D26-E26)/E26</f>
        <v>-0.50228787905300176</v>
      </c>
      <c r="G26" s="67">
        <v>346</v>
      </c>
      <c r="H26" s="66">
        <v>23</v>
      </c>
      <c r="I26" s="66">
        <f t="shared" si="2"/>
        <v>15.043478260869565</v>
      </c>
      <c r="J26" s="66">
        <v>4</v>
      </c>
      <c r="K26" s="66">
        <v>4</v>
      </c>
      <c r="L26" s="67">
        <v>39682.39</v>
      </c>
      <c r="M26" s="67">
        <v>6446</v>
      </c>
      <c r="N26" s="65">
        <v>44813</v>
      </c>
      <c r="O26" s="64" t="s">
        <v>50</v>
      </c>
      <c r="P26" s="59"/>
      <c r="Q26" s="73"/>
      <c r="R26" s="60"/>
      <c r="S26" s="74"/>
      <c r="T26" s="74"/>
      <c r="U26" s="60"/>
      <c r="V26" s="60"/>
      <c r="W26" s="60"/>
      <c r="X26" s="75"/>
      <c r="Y26" s="2"/>
      <c r="Z26" s="75"/>
      <c r="AA26" s="2"/>
      <c r="AB26" s="60"/>
    </row>
    <row r="27" spans="1:28" ht="25.35" customHeight="1">
      <c r="A27" s="63">
        <v>13</v>
      </c>
      <c r="B27" s="76">
        <v>10</v>
      </c>
      <c r="C27" s="68" t="s">
        <v>686</v>
      </c>
      <c r="D27" s="67">
        <v>1948.31</v>
      </c>
      <c r="E27" s="66">
        <v>4812.4799999999996</v>
      </c>
      <c r="F27" s="70">
        <f>(D27-E27)/E27</f>
        <v>-0.59515468116231129</v>
      </c>
      <c r="G27" s="67">
        <v>312</v>
      </c>
      <c r="H27" s="66">
        <v>11</v>
      </c>
      <c r="I27" s="66">
        <f t="shared" si="2"/>
        <v>28.363636363636363</v>
      </c>
      <c r="J27" s="66">
        <v>3</v>
      </c>
      <c r="K27" s="66">
        <v>9</v>
      </c>
      <c r="L27" s="67">
        <v>176132.4</v>
      </c>
      <c r="M27" s="67">
        <v>26226</v>
      </c>
      <c r="N27" s="65">
        <v>44778</v>
      </c>
      <c r="O27" s="64" t="s">
        <v>142</v>
      </c>
      <c r="P27" s="61"/>
      <c r="Q27" s="73"/>
      <c r="R27" s="73"/>
      <c r="S27" s="73"/>
      <c r="T27" s="73"/>
      <c r="U27" s="73"/>
      <c r="V27" s="74"/>
      <c r="W27" s="74"/>
      <c r="X27" s="75"/>
      <c r="Y27" s="60"/>
      <c r="Z27" s="60"/>
      <c r="AA27" s="75"/>
    </row>
    <row r="28" spans="1:28" ht="25.35" customHeight="1">
      <c r="A28" s="63">
        <v>14</v>
      </c>
      <c r="B28" s="69" t="s">
        <v>36</v>
      </c>
      <c r="C28" s="68" t="s">
        <v>395</v>
      </c>
      <c r="D28" s="67">
        <v>1908.15</v>
      </c>
      <c r="E28" s="66" t="s">
        <v>36</v>
      </c>
      <c r="F28" s="66" t="s">
        <v>36</v>
      </c>
      <c r="G28" s="67">
        <v>412</v>
      </c>
      <c r="H28" s="66">
        <v>11</v>
      </c>
      <c r="I28" s="66">
        <f t="shared" si="2"/>
        <v>37.454545454545453</v>
      </c>
      <c r="J28" s="66">
        <v>2</v>
      </c>
      <c r="K28" s="66" t="s">
        <v>36</v>
      </c>
      <c r="L28" s="67">
        <v>231271</v>
      </c>
      <c r="M28" s="67">
        <v>49857</v>
      </c>
      <c r="N28" s="65">
        <v>44400</v>
      </c>
      <c r="O28" s="64" t="s">
        <v>43</v>
      </c>
      <c r="P28" s="59"/>
      <c r="Q28" s="73"/>
      <c r="R28" s="60"/>
      <c r="S28" s="74"/>
      <c r="T28" s="74"/>
      <c r="U28" s="60"/>
      <c r="V28" s="60"/>
      <c r="W28" s="60"/>
      <c r="X28" s="75"/>
      <c r="Y28" s="2"/>
      <c r="Z28" s="75"/>
      <c r="AA28" s="2"/>
      <c r="AB28" s="60"/>
    </row>
    <row r="29" spans="1:28" ht="25.35" customHeight="1">
      <c r="A29" s="63">
        <v>15</v>
      </c>
      <c r="B29" s="63">
        <v>15</v>
      </c>
      <c r="C29" s="68" t="s">
        <v>747</v>
      </c>
      <c r="D29" s="67">
        <v>736.85</v>
      </c>
      <c r="E29" s="66">
        <v>935.42</v>
      </c>
      <c r="F29" s="70">
        <f>(D29-E29)/E29</f>
        <v>-0.21227897628872586</v>
      </c>
      <c r="G29" s="67">
        <v>160</v>
      </c>
      <c r="H29" s="66">
        <v>20</v>
      </c>
      <c r="I29" s="66">
        <f t="shared" si="2"/>
        <v>8</v>
      </c>
      <c r="J29" s="66">
        <v>7</v>
      </c>
      <c r="K29" s="66">
        <v>2</v>
      </c>
      <c r="L29" s="67">
        <v>1672.27</v>
      </c>
      <c r="M29" s="67">
        <v>362</v>
      </c>
      <c r="N29" s="65">
        <v>44827</v>
      </c>
      <c r="O29" s="64" t="s">
        <v>82</v>
      </c>
      <c r="P29" s="59"/>
      <c r="Q29" s="73"/>
      <c r="R29" s="60"/>
      <c r="S29" s="74"/>
      <c r="T29" s="74"/>
      <c r="U29" s="60"/>
      <c r="V29" s="60"/>
      <c r="W29" s="2"/>
      <c r="X29" s="60"/>
      <c r="Y29" s="75"/>
      <c r="Z29" s="75"/>
    </row>
    <row r="30" spans="1:28" ht="25.35" customHeight="1">
      <c r="A30" s="63">
        <v>16</v>
      </c>
      <c r="B30" s="63">
        <v>20</v>
      </c>
      <c r="C30" s="68" t="s">
        <v>703</v>
      </c>
      <c r="D30" s="67">
        <v>707.4</v>
      </c>
      <c r="E30" s="66">
        <v>431.53</v>
      </c>
      <c r="F30" s="70">
        <f>(D30-E30)/E30</f>
        <v>0.6392834797117235</v>
      </c>
      <c r="G30" s="67">
        <v>126</v>
      </c>
      <c r="H30" s="66">
        <v>7</v>
      </c>
      <c r="I30" s="66">
        <f t="shared" si="2"/>
        <v>18</v>
      </c>
      <c r="J30" s="66">
        <v>1</v>
      </c>
      <c r="K30" s="66">
        <v>7</v>
      </c>
      <c r="L30" s="67">
        <v>23173</v>
      </c>
      <c r="M30" s="67">
        <v>3964</v>
      </c>
      <c r="N30" s="65">
        <v>44792</v>
      </c>
      <c r="O30" s="64" t="s">
        <v>84</v>
      </c>
      <c r="P30" s="59"/>
      <c r="Q30" s="73"/>
      <c r="R30" s="60"/>
      <c r="S30" s="74"/>
      <c r="T30" s="74"/>
      <c r="U30" s="60"/>
      <c r="V30" s="60"/>
      <c r="W30" s="60"/>
      <c r="X30" s="60"/>
      <c r="Y30" s="2"/>
      <c r="Z30" s="75"/>
      <c r="AA30" s="75"/>
      <c r="AB30" s="60"/>
    </row>
    <row r="31" spans="1:28" ht="25.35" customHeight="1">
      <c r="A31" s="63">
        <v>17</v>
      </c>
      <c r="B31" s="69" t="s">
        <v>36</v>
      </c>
      <c r="C31" s="68" t="s">
        <v>99</v>
      </c>
      <c r="D31" s="67">
        <v>590</v>
      </c>
      <c r="E31" s="66" t="s">
        <v>36</v>
      </c>
      <c r="F31" s="66" t="s">
        <v>36</v>
      </c>
      <c r="G31" s="67">
        <v>302</v>
      </c>
      <c r="H31" s="66">
        <v>2</v>
      </c>
      <c r="I31" s="66">
        <f t="shared" si="2"/>
        <v>151</v>
      </c>
      <c r="J31" s="66">
        <v>1</v>
      </c>
      <c r="K31" s="66" t="s">
        <v>36</v>
      </c>
      <c r="L31" s="67">
        <v>6853.48</v>
      </c>
      <c r="M31" s="67">
        <v>1972</v>
      </c>
      <c r="N31" s="65">
        <v>44694</v>
      </c>
      <c r="O31" s="64" t="s">
        <v>82</v>
      </c>
      <c r="P31" s="59"/>
      <c r="Q31" s="73"/>
      <c r="R31" s="60"/>
      <c r="S31" s="74"/>
      <c r="T31" s="74"/>
      <c r="U31" s="60"/>
      <c r="V31" s="60"/>
      <c r="W31" s="60"/>
      <c r="X31" s="60"/>
      <c r="Y31" s="2"/>
      <c r="Z31" s="75"/>
      <c r="AA31" s="75"/>
      <c r="AB31" s="60"/>
    </row>
    <row r="32" spans="1:28" ht="24.75" customHeight="1">
      <c r="A32" s="63">
        <v>18</v>
      </c>
      <c r="B32" s="63">
        <v>19</v>
      </c>
      <c r="C32" s="68" t="s">
        <v>641</v>
      </c>
      <c r="D32" s="67">
        <v>475.2</v>
      </c>
      <c r="E32" s="66">
        <v>523</v>
      </c>
      <c r="F32" s="70">
        <f>(D32-E32)/E32</f>
        <v>-9.1395793499044004E-2</v>
      </c>
      <c r="G32" s="67">
        <v>69</v>
      </c>
      <c r="H32" s="66">
        <v>3</v>
      </c>
      <c r="I32" s="66">
        <f t="shared" si="2"/>
        <v>23</v>
      </c>
      <c r="J32" s="66">
        <v>2</v>
      </c>
      <c r="K32" s="66">
        <v>15</v>
      </c>
      <c r="L32" s="67">
        <v>250457.03</v>
      </c>
      <c r="M32" s="67">
        <v>38882</v>
      </c>
      <c r="N32" s="65">
        <v>44736</v>
      </c>
      <c r="O32" s="64" t="s">
        <v>56</v>
      </c>
      <c r="P32" s="59"/>
      <c r="Q32" s="73"/>
      <c r="R32" s="60"/>
      <c r="S32" s="74"/>
      <c r="T32" s="74"/>
      <c r="U32" s="60"/>
      <c r="V32" s="60"/>
      <c r="W32" s="2"/>
      <c r="X32" s="60"/>
      <c r="Y32" s="2"/>
      <c r="Z32" s="75"/>
      <c r="AA32" s="75"/>
      <c r="AB32" s="60"/>
    </row>
    <row r="33" spans="1:28" ht="24.75" customHeight="1">
      <c r="A33" s="63">
        <v>19</v>
      </c>
      <c r="B33" s="63" t="s">
        <v>58</v>
      </c>
      <c r="C33" s="68" t="s">
        <v>756</v>
      </c>
      <c r="D33" s="67">
        <v>470.1</v>
      </c>
      <c r="E33" s="66" t="s">
        <v>36</v>
      </c>
      <c r="F33" s="66" t="s">
        <v>36</v>
      </c>
      <c r="G33" s="67">
        <v>69</v>
      </c>
      <c r="H33" s="66">
        <v>4</v>
      </c>
      <c r="I33" s="66">
        <f t="shared" si="2"/>
        <v>17.25</v>
      </c>
      <c r="J33" s="66">
        <v>4</v>
      </c>
      <c r="K33" s="66">
        <v>0</v>
      </c>
      <c r="L33" s="67">
        <v>470</v>
      </c>
      <c r="M33" s="67">
        <v>69</v>
      </c>
      <c r="N33" s="65" t="s">
        <v>60</v>
      </c>
      <c r="O33" s="64" t="s">
        <v>43</v>
      </c>
      <c r="P33" s="59"/>
      <c r="Q33" s="73"/>
      <c r="R33" s="60"/>
      <c r="S33" s="74"/>
      <c r="T33" s="74"/>
      <c r="U33" s="60"/>
      <c r="V33" s="60"/>
      <c r="W33" s="2"/>
      <c r="X33" s="60"/>
      <c r="Y33" s="2"/>
      <c r="Z33" s="75"/>
      <c r="AA33" s="75"/>
      <c r="AB33" s="60"/>
    </row>
    <row r="34" spans="1:28" ht="25.35" customHeight="1">
      <c r="A34" s="63">
        <v>20</v>
      </c>
      <c r="B34" s="76">
        <v>13</v>
      </c>
      <c r="C34" s="68" t="s">
        <v>722</v>
      </c>
      <c r="D34" s="67">
        <v>427</v>
      </c>
      <c r="E34" s="66">
        <v>3000</v>
      </c>
      <c r="F34" s="70">
        <f>(D34-E34)/E34</f>
        <v>-0.85766666666666669</v>
      </c>
      <c r="G34" s="67">
        <v>78</v>
      </c>
      <c r="H34" s="66" t="s">
        <v>36</v>
      </c>
      <c r="I34" s="66" t="s">
        <v>36</v>
      </c>
      <c r="J34" s="66">
        <v>2</v>
      </c>
      <c r="K34" s="66">
        <v>5</v>
      </c>
      <c r="L34" s="67">
        <v>87292</v>
      </c>
      <c r="M34" s="67">
        <v>12769</v>
      </c>
      <c r="N34" s="65">
        <v>44806</v>
      </c>
      <c r="O34" s="64" t="s">
        <v>47</v>
      </c>
      <c r="P34" s="60"/>
      <c r="Q34" s="74"/>
      <c r="R34" s="74"/>
      <c r="S34" s="75"/>
      <c r="V34" s="60"/>
      <c r="X34" s="75"/>
      <c r="Y34" s="60"/>
      <c r="Z34" s="75"/>
    </row>
    <row r="35" spans="1:28" ht="25.35" customHeight="1">
      <c r="A35" s="41"/>
      <c r="B35" s="41"/>
      <c r="C35" s="52" t="s">
        <v>66</v>
      </c>
      <c r="D35" s="62">
        <f>SUM(D23:D34)</f>
        <v>371844.44</v>
      </c>
      <c r="E35" s="62">
        <v>364043.87</v>
      </c>
      <c r="F35" s="20">
        <f>(D35-E35)/E35</f>
        <v>2.1427554871340113E-2</v>
      </c>
      <c r="G35" s="62">
        <f t="shared" ref="G35" si="3">SUM(G23:G34)</f>
        <v>57480</v>
      </c>
      <c r="H35" s="62"/>
      <c r="I35" s="43"/>
      <c r="J35" s="42"/>
      <c r="K35" s="44"/>
      <c r="L35" s="45"/>
      <c r="M35" s="49"/>
      <c r="N35" s="46"/>
      <c r="O35" s="53"/>
      <c r="P35" s="73"/>
      <c r="X35" s="60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76">
        <v>16</v>
      </c>
      <c r="C37" s="68" t="s">
        <v>721</v>
      </c>
      <c r="D37" s="67">
        <v>392</v>
      </c>
      <c r="E37" s="66">
        <v>661</v>
      </c>
      <c r="F37" s="70">
        <f>(D37-E37)/E37</f>
        <v>-0.40695915279878969</v>
      </c>
      <c r="G37" s="67">
        <v>71</v>
      </c>
      <c r="H37" s="66" t="s">
        <v>36</v>
      </c>
      <c r="I37" s="66" t="s">
        <v>36</v>
      </c>
      <c r="J37" s="66">
        <v>4</v>
      </c>
      <c r="K37" s="66">
        <v>5</v>
      </c>
      <c r="L37" s="67">
        <v>11454</v>
      </c>
      <c r="M37" s="67">
        <v>2115</v>
      </c>
      <c r="N37" s="65">
        <v>44806</v>
      </c>
      <c r="O37" s="64" t="s">
        <v>47</v>
      </c>
      <c r="P37" s="89"/>
      <c r="Q37" s="74"/>
      <c r="R37" s="74"/>
      <c r="S37" s="60"/>
      <c r="T37" s="60"/>
      <c r="U37" s="2"/>
      <c r="V37" s="60"/>
      <c r="X37" s="2"/>
      <c r="Y37" s="73"/>
    </row>
    <row r="38" spans="1:28" ht="25.35" customHeight="1">
      <c r="A38" s="63">
        <v>22</v>
      </c>
      <c r="B38" s="63">
        <v>23</v>
      </c>
      <c r="C38" s="68" t="s">
        <v>718</v>
      </c>
      <c r="D38" s="67">
        <v>367.95</v>
      </c>
      <c r="E38" s="66">
        <v>326.33999999999997</v>
      </c>
      <c r="F38" s="70">
        <f>(D38-E38)/E38</f>
        <v>0.12750505607648471</v>
      </c>
      <c r="G38" s="67">
        <v>68</v>
      </c>
      <c r="H38" s="66">
        <v>5</v>
      </c>
      <c r="I38" s="66">
        <f>G38/H38</f>
        <v>13.6</v>
      </c>
      <c r="J38" s="66">
        <v>2</v>
      </c>
      <c r="K38" s="66">
        <v>6</v>
      </c>
      <c r="L38" s="67">
        <v>11950.97</v>
      </c>
      <c r="M38" s="67">
        <v>2808</v>
      </c>
      <c r="N38" s="65">
        <v>44799</v>
      </c>
      <c r="O38" s="64" t="s">
        <v>82</v>
      </c>
      <c r="P38" s="59"/>
      <c r="Q38" s="73"/>
      <c r="R38" s="60"/>
      <c r="S38" s="74"/>
      <c r="T38" s="74"/>
      <c r="U38" s="60"/>
      <c r="V38" s="60"/>
      <c r="W38" s="75"/>
      <c r="X38" s="60"/>
      <c r="Y38" s="2"/>
      <c r="Z38" s="75"/>
      <c r="AA38" s="2"/>
      <c r="AB38" s="60"/>
    </row>
    <row r="39" spans="1:28" ht="25.35" customHeight="1">
      <c r="A39" s="63">
        <v>23</v>
      </c>
      <c r="B39" s="63">
        <v>12</v>
      </c>
      <c r="C39" s="68" t="s">
        <v>732</v>
      </c>
      <c r="D39" s="67">
        <v>283</v>
      </c>
      <c r="E39" s="66">
        <v>3904</v>
      </c>
      <c r="F39" s="70">
        <f>(D39-E39)/E39</f>
        <v>-0.92751024590163933</v>
      </c>
      <c r="G39" s="67">
        <v>39</v>
      </c>
      <c r="H39" s="66" t="s">
        <v>36</v>
      </c>
      <c r="I39" s="66" t="s">
        <v>36</v>
      </c>
      <c r="J39" s="66">
        <v>1</v>
      </c>
      <c r="K39" s="66">
        <v>4</v>
      </c>
      <c r="L39" s="67">
        <v>29319</v>
      </c>
      <c r="M39" s="67">
        <v>4491</v>
      </c>
      <c r="N39" s="65">
        <v>44813</v>
      </c>
      <c r="O39" s="64" t="s">
        <v>47</v>
      </c>
      <c r="P39" s="59"/>
      <c r="Q39" s="73"/>
      <c r="R39" s="60"/>
      <c r="S39" s="74"/>
      <c r="T39" s="74"/>
      <c r="U39" s="60"/>
      <c r="V39" s="60"/>
      <c r="W39" s="75"/>
      <c r="X39" s="60"/>
      <c r="Y39" s="2"/>
      <c r="Z39" s="75"/>
      <c r="AA39" s="2"/>
      <c r="AB39" s="60"/>
    </row>
    <row r="40" spans="1:28" ht="25.35" customHeight="1">
      <c r="A40" s="63">
        <v>24</v>
      </c>
      <c r="B40" s="69" t="s">
        <v>36</v>
      </c>
      <c r="C40" s="68" t="s">
        <v>51</v>
      </c>
      <c r="D40" s="67">
        <v>258</v>
      </c>
      <c r="E40" s="66" t="s">
        <v>36</v>
      </c>
      <c r="F40" s="66" t="s">
        <v>36</v>
      </c>
      <c r="G40" s="67">
        <v>117</v>
      </c>
      <c r="H40" s="66">
        <v>4</v>
      </c>
      <c r="I40" s="66">
        <f>G40/H40</f>
        <v>29.25</v>
      </c>
      <c r="J40" s="66">
        <v>1</v>
      </c>
      <c r="K40" s="66" t="s">
        <v>36</v>
      </c>
      <c r="L40" s="67">
        <v>187128.42</v>
      </c>
      <c r="M40" s="67">
        <v>46140</v>
      </c>
      <c r="N40" s="65">
        <v>44659</v>
      </c>
      <c r="O40" s="64" t="s">
        <v>41</v>
      </c>
      <c r="P40" s="60"/>
      <c r="Q40" s="74"/>
      <c r="R40" s="74"/>
      <c r="S40" s="60"/>
      <c r="T40" s="60"/>
      <c r="U40" s="2"/>
      <c r="V40" s="75"/>
      <c r="W40" s="2"/>
      <c r="X40" s="75"/>
      <c r="Y40" s="60"/>
      <c r="Z40" s="60"/>
      <c r="AA40" s="60"/>
    </row>
    <row r="41" spans="1:28" ht="24.75" customHeight="1">
      <c r="A41" s="63">
        <v>25</v>
      </c>
      <c r="B41" s="69" t="s">
        <v>36</v>
      </c>
      <c r="C41" s="68" t="s">
        <v>653</v>
      </c>
      <c r="D41" s="67">
        <v>242</v>
      </c>
      <c r="E41" s="66" t="s">
        <v>36</v>
      </c>
      <c r="F41" s="66" t="s">
        <v>36</v>
      </c>
      <c r="G41" s="67">
        <v>49</v>
      </c>
      <c r="H41" s="66">
        <v>1</v>
      </c>
      <c r="I41" s="66">
        <f>G41/H41</f>
        <v>49</v>
      </c>
      <c r="J41" s="66">
        <v>1</v>
      </c>
      <c r="K41" s="66" t="s">
        <v>36</v>
      </c>
      <c r="L41" s="67">
        <v>371927</v>
      </c>
      <c r="M41" s="67">
        <v>52747</v>
      </c>
      <c r="N41" s="65">
        <v>44750</v>
      </c>
      <c r="O41" s="64" t="s">
        <v>43</v>
      </c>
      <c r="P41" s="59"/>
      <c r="Q41" s="73"/>
      <c r="R41" s="60"/>
      <c r="S41" s="74"/>
      <c r="T41" s="74"/>
      <c r="U41" s="60"/>
      <c r="V41" s="60"/>
      <c r="W41" s="60"/>
      <c r="X41" s="2"/>
      <c r="Y41" s="2"/>
      <c r="Z41" s="75"/>
      <c r="AA41" s="75"/>
      <c r="AB41" s="60"/>
    </row>
    <row r="42" spans="1:28" ht="25.35" customHeight="1">
      <c r="A42" s="63">
        <v>26</v>
      </c>
      <c r="B42" s="29">
        <v>24</v>
      </c>
      <c r="C42" s="68" t="s">
        <v>68</v>
      </c>
      <c r="D42" s="67">
        <v>122</v>
      </c>
      <c r="E42" s="66">
        <v>126</v>
      </c>
      <c r="F42" s="70">
        <f>(D42-E42)/E42</f>
        <v>-3.1746031746031744E-2</v>
      </c>
      <c r="G42" s="67">
        <v>18</v>
      </c>
      <c r="H42" s="66" t="s">
        <v>36</v>
      </c>
      <c r="I42" s="66" t="s">
        <v>36</v>
      </c>
      <c r="J42" s="66">
        <v>1</v>
      </c>
      <c r="K42" s="66" t="s">
        <v>36</v>
      </c>
      <c r="L42" s="67" t="s">
        <v>758</v>
      </c>
      <c r="M42" s="67">
        <v>3301</v>
      </c>
      <c r="N42" s="65">
        <v>44603</v>
      </c>
      <c r="O42" s="64" t="s">
        <v>47</v>
      </c>
      <c r="P42" s="59"/>
      <c r="Q42" s="73"/>
      <c r="R42" s="60"/>
      <c r="S42" s="74"/>
      <c r="T42" s="74"/>
      <c r="U42" s="74"/>
      <c r="V42" s="74"/>
      <c r="W42" s="75"/>
      <c r="X42" s="75"/>
      <c r="Y42" s="75"/>
      <c r="Z42" s="60"/>
      <c r="AA42" s="2"/>
      <c r="AB42" s="60"/>
    </row>
    <row r="43" spans="1:28" ht="25.35" customHeight="1">
      <c r="A43" s="63">
        <v>27</v>
      </c>
      <c r="B43" s="63">
        <v>25</v>
      </c>
      <c r="C43" s="68" t="s">
        <v>61</v>
      </c>
      <c r="D43" s="67">
        <v>108</v>
      </c>
      <c r="E43" s="66">
        <v>76</v>
      </c>
      <c r="F43" s="70">
        <f>(D43-E43)/E43</f>
        <v>0.42105263157894735</v>
      </c>
      <c r="G43" s="67">
        <v>16</v>
      </c>
      <c r="H43" s="66">
        <v>1</v>
      </c>
      <c r="I43" s="66">
        <f>G43/H43</f>
        <v>16</v>
      </c>
      <c r="J43" s="66">
        <v>1</v>
      </c>
      <c r="K43" s="66">
        <v>23</v>
      </c>
      <c r="L43" s="67">
        <v>27560.68</v>
      </c>
      <c r="M43" s="67">
        <v>4776</v>
      </c>
      <c r="N43" s="65">
        <v>44680</v>
      </c>
      <c r="O43" s="64" t="s">
        <v>50</v>
      </c>
      <c r="P43" s="59"/>
      <c r="Q43" s="73"/>
      <c r="R43" s="60"/>
      <c r="S43" s="74"/>
      <c r="T43" s="74"/>
      <c r="U43" s="60"/>
      <c r="V43" s="60"/>
      <c r="W43" s="60"/>
      <c r="X43" s="2"/>
      <c r="Y43" s="2"/>
      <c r="Z43" s="75"/>
      <c r="AA43" s="75"/>
      <c r="AB43" s="60"/>
    </row>
    <row r="44" spans="1:28" ht="25.35" customHeight="1">
      <c r="A44" s="63">
        <v>28</v>
      </c>
      <c r="B44" s="69" t="s">
        <v>36</v>
      </c>
      <c r="C44" s="68" t="s">
        <v>699</v>
      </c>
      <c r="D44" s="67">
        <v>100</v>
      </c>
      <c r="E44" s="66" t="s">
        <v>36</v>
      </c>
      <c r="F44" s="66" t="s">
        <v>36</v>
      </c>
      <c r="G44" s="67">
        <v>25</v>
      </c>
      <c r="H44" s="66">
        <v>1</v>
      </c>
      <c r="I44" s="66">
        <f>G44/H44</f>
        <v>25</v>
      </c>
      <c r="J44" s="66">
        <v>1</v>
      </c>
      <c r="K44" s="66" t="s">
        <v>36</v>
      </c>
      <c r="L44" s="67">
        <v>28394</v>
      </c>
      <c r="M44" s="67">
        <v>6491</v>
      </c>
      <c r="N44" s="65">
        <v>44785</v>
      </c>
      <c r="O44" s="64" t="s">
        <v>84</v>
      </c>
      <c r="P44" s="59"/>
      <c r="Q44" s="73"/>
      <c r="R44" s="60"/>
      <c r="S44" s="74"/>
      <c r="T44" s="74"/>
      <c r="U44" s="60"/>
      <c r="V44" s="60"/>
      <c r="W44" s="2"/>
      <c r="X44" s="60"/>
      <c r="Y44" s="75"/>
      <c r="Z44" s="75"/>
    </row>
    <row r="45" spans="1:28" ht="25.35" customHeight="1">
      <c r="A45" s="63">
        <v>29</v>
      </c>
      <c r="B45" s="63">
        <v>26</v>
      </c>
      <c r="C45" s="68" t="s">
        <v>689</v>
      </c>
      <c r="D45" s="67">
        <v>88.25</v>
      </c>
      <c r="E45" s="67">
        <v>29.4</v>
      </c>
      <c r="F45" s="70">
        <f>(D45-E45)/E45</f>
        <v>2.0017006802721089</v>
      </c>
      <c r="G45" s="67">
        <v>24</v>
      </c>
      <c r="H45" s="66">
        <v>5</v>
      </c>
      <c r="I45" s="66">
        <f>G45/H45</f>
        <v>4.8</v>
      </c>
      <c r="J45" s="66">
        <v>1</v>
      </c>
      <c r="K45" s="66" t="s">
        <v>36</v>
      </c>
      <c r="L45" s="67">
        <v>15326.85</v>
      </c>
      <c r="M45" s="67">
        <v>3427</v>
      </c>
      <c r="N45" s="65">
        <v>44778</v>
      </c>
      <c r="O45" s="64" t="s">
        <v>688</v>
      </c>
      <c r="P45" s="59"/>
      <c r="Q45" s="73"/>
      <c r="R45" s="60"/>
      <c r="S45" s="74"/>
      <c r="T45" s="74"/>
      <c r="U45" s="60"/>
      <c r="V45" s="60"/>
      <c r="W45" s="60"/>
      <c r="X45" s="2"/>
      <c r="Y45" s="2"/>
      <c r="Z45" s="75"/>
      <c r="AA45" s="75"/>
      <c r="AB45" s="60"/>
    </row>
    <row r="46" spans="1:28" ht="25.35" customHeight="1">
      <c r="A46" s="63">
        <v>30</v>
      </c>
      <c r="B46" s="63">
        <v>22</v>
      </c>
      <c r="C46" s="68" t="s">
        <v>702</v>
      </c>
      <c r="D46" s="67">
        <v>68.650000000000006</v>
      </c>
      <c r="E46" s="66">
        <v>353.2</v>
      </c>
      <c r="F46" s="70">
        <f>(D46-E46)/E46</f>
        <v>-0.80563420158550381</v>
      </c>
      <c r="G46" s="67">
        <v>20</v>
      </c>
      <c r="H46" s="66">
        <v>8</v>
      </c>
      <c r="I46" s="66">
        <f>G46/H46</f>
        <v>2.5</v>
      </c>
      <c r="J46" s="66">
        <v>6</v>
      </c>
      <c r="K46" s="66">
        <v>7</v>
      </c>
      <c r="L46" s="67">
        <v>32770.57</v>
      </c>
      <c r="M46" s="67">
        <v>7564</v>
      </c>
      <c r="N46" s="65">
        <v>44792</v>
      </c>
      <c r="O46" s="64" t="s">
        <v>41</v>
      </c>
      <c r="P46" s="59"/>
      <c r="Q46" s="73"/>
      <c r="R46" s="60"/>
      <c r="S46" s="74"/>
      <c r="T46" s="74"/>
      <c r="U46" s="60"/>
      <c r="V46" s="60"/>
      <c r="W46" s="60"/>
      <c r="X46" s="2"/>
      <c r="Y46" s="2"/>
      <c r="Z46" s="75"/>
      <c r="AA46" s="75"/>
      <c r="AB46" s="60"/>
    </row>
    <row r="47" spans="1:28" ht="25.35" customHeight="1">
      <c r="A47" s="41"/>
      <c r="B47" s="41"/>
      <c r="C47" s="52" t="s">
        <v>90</v>
      </c>
      <c r="D47" s="62">
        <f>SUM(D35:D46)</f>
        <v>373874.29000000004</v>
      </c>
      <c r="E47" s="62">
        <v>365393.83000000007</v>
      </c>
      <c r="F47" s="20">
        <f>(D47-E47)/E47</f>
        <v>2.3209094691062412E-2</v>
      </c>
      <c r="G47" s="62">
        <f t="shared" ref="G47" si="4">SUM(G35:G46)</f>
        <v>57927</v>
      </c>
      <c r="H47" s="62"/>
      <c r="I47" s="43"/>
      <c r="J47" s="42"/>
      <c r="K47" s="44"/>
      <c r="L47" s="45"/>
      <c r="M47" s="49"/>
      <c r="N47" s="46"/>
      <c r="O47" s="53"/>
      <c r="P47" s="73"/>
      <c r="X47" s="60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5" customHeight="1">
      <c r="A49" s="63">
        <v>31</v>
      </c>
      <c r="B49" s="76">
        <v>21</v>
      </c>
      <c r="C49" s="68" t="s">
        <v>749</v>
      </c>
      <c r="D49" s="67">
        <v>68.2</v>
      </c>
      <c r="E49" s="66">
        <v>415.02</v>
      </c>
      <c r="F49" s="70">
        <f>(D49-E49)/E49</f>
        <v>-0.8356705700930076</v>
      </c>
      <c r="G49" s="67">
        <v>14</v>
      </c>
      <c r="H49" s="66">
        <v>5</v>
      </c>
      <c r="I49" s="66">
        <f>G49/H49</f>
        <v>2.8</v>
      </c>
      <c r="J49" s="66">
        <v>3</v>
      </c>
      <c r="K49" s="66">
        <v>2</v>
      </c>
      <c r="L49" s="67">
        <v>483.22</v>
      </c>
      <c r="M49" s="67">
        <v>98</v>
      </c>
      <c r="N49" s="65">
        <v>44827</v>
      </c>
      <c r="O49" s="64" t="s">
        <v>82</v>
      </c>
      <c r="P49" s="59"/>
      <c r="Q49" s="73"/>
      <c r="R49" s="60"/>
      <c r="S49" s="74"/>
      <c r="T49" s="74"/>
      <c r="U49" s="2"/>
      <c r="V49" s="60"/>
      <c r="W49" s="60"/>
      <c r="X49" s="60"/>
      <c r="Y49" s="2"/>
      <c r="Z49" s="75"/>
      <c r="AA49" s="75"/>
      <c r="AB49" s="60"/>
    </row>
    <row r="50" spans="1:28" ht="25.35" customHeight="1">
      <c r="A50" s="63">
        <v>32</v>
      </c>
      <c r="B50" s="69" t="s">
        <v>36</v>
      </c>
      <c r="C50" s="68" t="s">
        <v>706</v>
      </c>
      <c r="D50" s="67">
        <v>57.5</v>
      </c>
      <c r="E50" s="66" t="s">
        <v>36</v>
      </c>
      <c r="F50" s="66" t="s">
        <v>36</v>
      </c>
      <c r="G50" s="67">
        <v>11</v>
      </c>
      <c r="H50" s="66">
        <v>1</v>
      </c>
      <c r="I50" s="66">
        <f>G50/H50</f>
        <v>11</v>
      </c>
      <c r="J50" s="66">
        <v>1</v>
      </c>
      <c r="K50" s="66" t="s">
        <v>36</v>
      </c>
      <c r="L50" s="67">
        <v>2104.9</v>
      </c>
      <c r="M50" s="67">
        <v>434</v>
      </c>
      <c r="N50" s="65">
        <v>44792</v>
      </c>
      <c r="O50" s="64" t="s">
        <v>82</v>
      </c>
      <c r="P50" s="60"/>
      <c r="Q50" s="74"/>
      <c r="R50" s="74"/>
      <c r="S50" s="60"/>
      <c r="T50" s="60"/>
      <c r="U50" s="2"/>
      <c r="V50" s="60"/>
      <c r="W50" s="2"/>
      <c r="X50" s="75"/>
      <c r="Z50" s="60"/>
      <c r="AA50" s="75"/>
    </row>
    <row r="51" spans="1:28" ht="25.35" customHeight="1">
      <c r="A51" s="63">
        <v>33</v>
      </c>
      <c r="B51" s="69" t="s">
        <v>36</v>
      </c>
      <c r="C51" s="68" t="s">
        <v>704</v>
      </c>
      <c r="D51" s="67">
        <v>41</v>
      </c>
      <c r="E51" s="66" t="s">
        <v>36</v>
      </c>
      <c r="F51" s="66" t="s">
        <v>36</v>
      </c>
      <c r="G51" s="67">
        <v>18</v>
      </c>
      <c r="H51" s="66">
        <v>2</v>
      </c>
      <c r="I51" s="66">
        <f>G51/H51</f>
        <v>9</v>
      </c>
      <c r="J51" s="66">
        <v>1</v>
      </c>
      <c r="K51" s="66">
        <v>5</v>
      </c>
      <c r="L51" s="67">
        <v>5561</v>
      </c>
      <c r="M51" s="67">
        <v>1059</v>
      </c>
      <c r="N51" s="65">
        <v>44792</v>
      </c>
      <c r="O51" s="64" t="s">
        <v>705</v>
      </c>
      <c r="P51" s="60"/>
      <c r="Q51" s="74"/>
      <c r="R51" s="74"/>
      <c r="S51" s="74"/>
      <c r="T51" s="74"/>
      <c r="U51" s="2"/>
      <c r="V51" s="60"/>
      <c r="X51" s="75"/>
      <c r="Z51" s="75"/>
    </row>
    <row r="52" spans="1:28" ht="25.35" customHeight="1">
      <c r="A52" s="63">
        <v>34</v>
      </c>
      <c r="B52" s="69" t="s">
        <v>36</v>
      </c>
      <c r="C52" s="68" t="s">
        <v>698</v>
      </c>
      <c r="D52" s="67">
        <v>40</v>
      </c>
      <c r="E52" s="66" t="s">
        <v>36</v>
      </c>
      <c r="F52" s="66" t="s">
        <v>36</v>
      </c>
      <c r="G52" s="67">
        <v>6</v>
      </c>
      <c r="H52" s="66">
        <v>1</v>
      </c>
      <c r="I52" s="66">
        <f>G52/H52</f>
        <v>6</v>
      </c>
      <c r="J52" s="66">
        <v>1</v>
      </c>
      <c r="K52" s="66" t="s">
        <v>36</v>
      </c>
      <c r="L52" s="67">
        <v>46306</v>
      </c>
      <c r="M52" s="67">
        <v>7219</v>
      </c>
      <c r="N52" s="65">
        <v>44785</v>
      </c>
      <c r="O52" s="64" t="s">
        <v>37</v>
      </c>
      <c r="P52" s="60"/>
      <c r="U52" s="61"/>
      <c r="X52" s="75"/>
      <c r="Z52" s="60"/>
      <c r="AA52" s="61"/>
    </row>
    <row r="53" spans="1:28" ht="25.35" customHeight="1">
      <c r="A53" s="63">
        <v>35</v>
      </c>
      <c r="B53" s="23">
        <v>26</v>
      </c>
      <c r="C53" s="68" t="s">
        <v>668</v>
      </c>
      <c r="D53" s="67">
        <v>28</v>
      </c>
      <c r="E53" s="66">
        <v>24</v>
      </c>
      <c r="F53" s="70">
        <f>(D53-E53)/E53</f>
        <v>0.16666666666666666</v>
      </c>
      <c r="G53" s="67">
        <v>4</v>
      </c>
      <c r="H53" s="66" t="s">
        <v>36</v>
      </c>
      <c r="I53" s="66" t="s">
        <v>36</v>
      </c>
      <c r="J53" s="66">
        <v>1</v>
      </c>
      <c r="K53" s="66" t="s">
        <v>36</v>
      </c>
      <c r="L53" s="67" t="s">
        <v>759</v>
      </c>
      <c r="M53" s="67">
        <v>1645</v>
      </c>
      <c r="N53" s="65">
        <v>44764</v>
      </c>
      <c r="O53" s="64" t="s">
        <v>47</v>
      </c>
      <c r="P53" s="60"/>
    </row>
    <row r="54" spans="1:28" ht="25.35" customHeight="1">
      <c r="A54" s="63">
        <v>36</v>
      </c>
      <c r="B54" s="66" t="s">
        <v>36</v>
      </c>
      <c r="C54" s="68" t="s">
        <v>685</v>
      </c>
      <c r="D54" s="67">
        <v>16</v>
      </c>
      <c r="E54" s="66" t="s">
        <v>36</v>
      </c>
      <c r="F54" s="66" t="s">
        <v>36</v>
      </c>
      <c r="G54" s="67">
        <v>2</v>
      </c>
      <c r="H54" s="66">
        <v>1</v>
      </c>
      <c r="I54" s="66">
        <f>G54/H54</f>
        <v>2</v>
      </c>
      <c r="J54" s="66">
        <v>1</v>
      </c>
      <c r="K54" s="66" t="s">
        <v>36</v>
      </c>
      <c r="L54" s="67">
        <v>5963.16</v>
      </c>
      <c r="M54" s="67">
        <v>1054</v>
      </c>
      <c r="N54" s="65">
        <v>44771</v>
      </c>
      <c r="O54" s="64" t="s">
        <v>50</v>
      </c>
      <c r="P54" s="73"/>
      <c r="Q54" s="74"/>
      <c r="R54" s="74"/>
      <c r="T54" s="75"/>
      <c r="V54" s="60"/>
      <c r="AA54" s="75"/>
    </row>
    <row r="55" spans="1:28" ht="25.35" customHeight="1">
      <c r="A55" s="41"/>
      <c r="B55" s="41"/>
      <c r="C55" s="52" t="s">
        <v>236</v>
      </c>
      <c r="D55" s="62">
        <f>SUM(D47:D54)</f>
        <v>374124.99000000005</v>
      </c>
      <c r="E55" s="62">
        <v>365393.83000000007</v>
      </c>
      <c r="F55" s="20">
        <f t="shared" ref="F55" si="5">(D55-E55)/E55</f>
        <v>2.3895203703904831E-2</v>
      </c>
      <c r="G55" s="62">
        <f t="shared" ref="G55" si="6">SUM(G47:G54)</f>
        <v>57982</v>
      </c>
      <c r="H55" s="62"/>
      <c r="I55" s="43"/>
      <c r="J55" s="42"/>
      <c r="K55" s="44"/>
      <c r="L55" s="45"/>
      <c r="M55" s="49"/>
      <c r="N55" s="46"/>
      <c r="O55" s="53"/>
      <c r="S55" s="60"/>
      <c r="T55" s="61"/>
      <c r="V55" s="60"/>
      <c r="X55" s="61"/>
    </row>
    <row r="56" spans="1:28" ht="23.1" customHeight="1">
      <c r="P56" s="73"/>
      <c r="S56" s="61"/>
      <c r="T56" s="61"/>
      <c r="V56" s="61"/>
      <c r="X56" s="4"/>
    </row>
    <row r="57" spans="1:28" ht="17.25" customHeight="1">
      <c r="P57" s="73"/>
      <c r="S57" s="61"/>
      <c r="T57" s="61"/>
      <c r="V57" s="61"/>
    </row>
    <row r="65" spans="16:16">
      <c r="P65" s="61"/>
    </row>
    <row r="75" spans="16:16" ht="12" customHeight="1"/>
    <row r="83" spans="19:24">
      <c r="S83" s="61"/>
      <c r="V83" s="61"/>
    </row>
    <row r="85" spans="19:24">
      <c r="X85" s="61"/>
    </row>
  </sheetData>
  <sortState xmlns:xlrd2="http://schemas.microsoft.com/office/spreadsheetml/2017/richdata2" ref="B13:O54">
    <sortCondition descending="1" ref="D13:D54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4DA6C-1549-445E-BE39-E430C7A750AE}">
  <dimension ref="A1:AB74"/>
  <sheetViews>
    <sheetView topLeftCell="A7" zoomScale="60" zoomScaleNormal="60" workbookViewId="0">
      <selection activeCell="B32" sqref="B3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5.88671875" style="1" customWidth="1"/>
    <col min="17" max="17" width="7.109375" style="1" customWidth="1"/>
    <col min="18" max="18" width="8.44140625" style="1" customWidth="1"/>
    <col min="19" max="19" width="6.88671875" style="1" customWidth="1"/>
    <col min="20" max="20" width="9.5546875" style="1" customWidth="1"/>
    <col min="21" max="21" width="8" style="1" customWidth="1"/>
    <col min="22" max="22" width="11.88671875" style="1" bestFit="1" customWidth="1"/>
    <col min="23" max="23" width="12" style="1" bestFit="1" customWidth="1"/>
    <col min="24" max="24" width="9.88671875" style="1" customWidth="1"/>
    <col min="25" max="25" width="12.5546875" style="1" bestFit="1" customWidth="1"/>
    <col min="26" max="26" width="13.6640625" style="1" bestFit="1" customWidth="1"/>
    <col min="27" max="27" width="12" style="1" customWidth="1"/>
    <col min="28" max="29" width="8.88671875" style="1"/>
    <col min="30" max="30" width="10.88671875" style="1" bestFit="1" customWidth="1"/>
    <col min="31" max="31" width="9.6640625" style="1" bestFit="1" customWidth="1"/>
    <col min="32" max="16384" width="8.88671875" style="1"/>
  </cols>
  <sheetData>
    <row r="1" spans="1:27" ht="19.5" customHeight="1">
      <c r="E1" s="30" t="s">
        <v>745</v>
      </c>
      <c r="F1" s="30"/>
      <c r="G1" s="30"/>
      <c r="H1" s="30"/>
      <c r="I1" s="30"/>
    </row>
    <row r="2" spans="1:27" ht="19.5" customHeight="1">
      <c r="E2" s="30" t="s">
        <v>746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S5" s="4"/>
    </row>
    <row r="6" spans="1:27">
      <c r="A6" s="207"/>
      <c r="B6" s="207"/>
      <c r="C6" s="212"/>
      <c r="D6" s="32" t="s">
        <v>743</v>
      </c>
      <c r="E6" s="32" t="s">
        <v>739</v>
      </c>
      <c r="F6" s="212"/>
      <c r="G6" s="212" t="s">
        <v>743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P8" s="2"/>
      <c r="S8" s="4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P9" s="2"/>
      <c r="S9" s="60"/>
      <c r="V9" s="61"/>
      <c r="X9" s="60"/>
      <c r="AA9" s="61"/>
    </row>
    <row r="10" spans="1:27" ht="21.6">
      <c r="A10" s="207"/>
      <c r="B10" s="207"/>
      <c r="C10" s="212"/>
      <c r="D10" s="32" t="s">
        <v>744</v>
      </c>
      <c r="E10" s="32" t="s">
        <v>740</v>
      </c>
      <c r="F10" s="212"/>
      <c r="G10" s="32" t="s">
        <v>744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P10" s="2"/>
      <c r="S10" s="60"/>
      <c r="U10" s="4"/>
      <c r="V10" s="61"/>
      <c r="X10" s="60"/>
      <c r="AA10" s="61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P11" s="73"/>
      <c r="Q11" s="75"/>
      <c r="R11" s="75"/>
      <c r="S11" s="75"/>
      <c r="T11" s="75"/>
      <c r="U11" s="81"/>
      <c r="V11" s="61"/>
      <c r="X11" s="60"/>
      <c r="AA11" s="61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U12" s="4"/>
      <c r="V12" s="2"/>
      <c r="AA12" s="60"/>
    </row>
    <row r="13" spans="1:27" ht="25.35" customHeight="1">
      <c r="A13" s="63">
        <v>1</v>
      </c>
      <c r="B13" s="63">
        <v>1</v>
      </c>
      <c r="C13" s="68" t="s">
        <v>735</v>
      </c>
      <c r="D13" s="67">
        <v>111237.32</v>
      </c>
      <c r="E13" s="66">
        <v>180426.05</v>
      </c>
      <c r="F13" s="70">
        <f>(D13-E13)/E13</f>
        <v>-0.3834741712740482</v>
      </c>
      <c r="G13" s="67">
        <v>17492</v>
      </c>
      <c r="H13" s="66">
        <v>353</v>
      </c>
      <c r="I13" s="66">
        <f>G13/H13</f>
        <v>49.552407932011334</v>
      </c>
      <c r="J13" s="66">
        <v>19</v>
      </c>
      <c r="K13" s="66">
        <v>2</v>
      </c>
      <c r="L13" s="67">
        <v>310573.15000000002</v>
      </c>
      <c r="M13" s="67">
        <v>45448</v>
      </c>
      <c r="N13" s="65">
        <v>44820</v>
      </c>
      <c r="O13" s="64" t="s">
        <v>41</v>
      </c>
      <c r="P13" s="2"/>
      <c r="Q13" s="61"/>
      <c r="R13" s="60"/>
      <c r="S13" s="4"/>
      <c r="T13" s="61"/>
      <c r="U13" s="60"/>
      <c r="V13" s="2"/>
      <c r="X13" s="60"/>
      <c r="AA13" s="60"/>
    </row>
    <row r="14" spans="1:27" ht="25.35" customHeight="1">
      <c r="A14" s="63">
        <v>2</v>
      </c>
      <c r="B14" s="63" t="s">
        <v>34</v>
      </c>
      <c r="C14" s="68" t="s">
        <v>737</v>
      </c>
      <c r="D14" s="67">
        <v>63066.82</v>
      </c>
      <c r="E14" s="66" t="s">
        <v>36</v>
      </c>
      <c r="F14" s="66" t="s">
        <v>36</v>
      </c>
      <c r="G14" s="67">
        <v>11067</v>
      </c>
      <c r="H14" s="66">
        <v>248</v>
      </c>
      <c r="I14" s="66">
        <f>G14/H14</f>
        <v>44.625</v>
      </c>
      <c r="J14" s="66">
        <v>17</v>
      </c>
      <c r="K14" s="66">
        <v>1</v>
      </c>
      <c r="L14" s="67">
        <v>76849</v>
      </c>
      <c r="M14" s="67">
        <v>13035</v>
      </c>
      <c r="N14" s="65">
        <v>44827</v>
      </c>
      <c r="O14" s="64" t="s">
        <v>56</v>
      </c>
      <c r="P14" s="2"/>
      <c r="Q14" s="61"/>
      <c r="R14" s="60"/>
      <c r="S14" s="4"/>
      <c r="T14" s="61"/>
      <c r="U14" s="60"/>
      <c r="V14" s="2"/>
      <c r="W14" s="2"/>
      <c r="X14" s="60"/>
      <c r="Y14" s="2"/>
      <c r="Z14" s="4"/>
      <c r="AA14" s="60"/>
    </row>
    <row r="15" spans="1:27" ht="25.35" customHeight="1">
      <c r="A15" s="63">
        <v>3</v>
      </c>
      <c r="B15" s="63" t="s">
        <v>34</v>
      </c>
      <c r="C15" s="68" t="s">
        <v>738</v>
      </c>
      <c r="D15" s="67">
        <v>50946.29</v>
      </c>
      <c r="E15" s="66" t="s">
        <v>36</v>
      </c>
      <c r="F15" s="66" t="s">
        <v>36</v>
      </c>
      <c r="G15" s="67">
        <v>8333</v>
      </c>
      <c r="H15" s="66">
        <v>248</v>
      </c>
      <c r="I15" s="66">
        <f>G15/H15</f>
        <v>33.600806451612904</v>
      </c>
      <c r="J15" s="66">
        <v>27</v>
      </c>
      <c r="K15" s="66">
        <v>1</v>
      </c>
      <c r="L15" s="67">
        <v>63432</v>
      </c>
      <c r="M15" s="67">
        <v>9955</v>
      </c>
      <c r="N15" s="65">
        <v>44827</v>
      </c>
      <c r="O15" s="64" t="s">
        <v>43</v>
      </c>
      <c r="P15" s="2"/>
      <c r="Q15" s="61"/>
      <c r="R15" s="60"/>
      <c r="S15" s="4"/>
      <c r="T15" s="61"/>
      <c r="U15" s="60"/>
      <c r="V15" s="2"/>
      <c r="W15" s="2"/>
      <c r="X15" s="60"/>
      <c r="Y15" s="2"/>
      <c r="Z15" s="4"/>
      <c r="AA15" s="60"/>
    </row>
    <row r="16" spans="1:27" ht="25.35" customHeight="1">
      <c r="A16" s="63">
        <v>4</v>
      </c>
      <c r="B16" s="63">
        <v>2</v>
      </c>
      <c r="C16" s="68" t="s">
        <v>701</v>
      </c>
      <c r="D16" s="67">
        <v>38362.699999999997</v>
      </c>
      <c r="E16" s="66">
        <v>51465.79</v>
      </c>
      <c r="F16" s="70">
        <f>(D16-E16)/E16</f>
        <v>-0.25459805435805033</v>
      </c>
      <c r="G16" s="67">
        <v>6753</v>
      </c>
      <c r="H16" s="66">
        <v>156</v>
      </c>
      <c r="I16" s="66">
        <f>G16/H16</f>
        <v>43.28846153846154</v>
      </c>
      <c r="J16" s="66">
        <v>15</v>
      </c>
      <c r="K16" s="66">
        <v>6</v>
      </c>
      <c r="L16" s="67">
        <v>542490.13</v>
      </c>
      <c r="M16" s="67">
        <v>82725</v>
      </c>
      <c r="N16" s="65">
        <v>44792</v>
      </c>
      <c r="O16" s="64" t="s">
        <v>142</v>
      </c>
      <c r="P16" s="73"/>
      <c r="Q16" s="73"/>
      <c r="S16" s="61"/>
      <c r="T16" s="60"/>
      <c r="U16" s="2"/>
      <c r="V16" s="60"/>
      <c r="W16" s="61"/>
      <c r="X16" s="60"/>
      <c r="Y16" s="2"/>
      <c r="Z16" s="2"/>
      <c r="AA16" s="2"/>
    </row>
    <row r="17" spans="1:28" ht="25.35" customHeight="1">
      <c r="A17" s="63">
        <v>5</v>
      </c>
      <c r="B17" s="63">
        <v>4</v>
      </c>
      <c r="C17" s="68" t="s">
        <v>736</v>
      </c>
      <c r="D17" s="67">
        <v>27902</v>
      </c>
      <c r="E17" s="66">
        <v>36846</v>
      </c>
      <c r="F17" s="70">
        <f>(D17-E17)/E17</f>
        <v>-0.24274005319437658</v>
      </c>
      <c r="G17" s="67">
        <v>6098</v>
      </c>
      <c r="H17" s="66" t="s">
        <v>36</v>
      </c>
      <c r="I17" s="66" t="s">
        <v>36</v>
      </c>
      <c r="J17" s="66">
        <v>20</v>
      </c>
      <c r="K17" s="66">
        <v>2</v>
      </c>
      <c r="L17" s="67">
        <v>69495</v>
      </c>
      <c r="M17" s="67">
        <v>14468</v>
      </c>
      <c r="N17" s="65">
        <v>44820</v>
      </c>
      <c r="O17" s="64" t="s">
        <v>47</v>
      </c>
      <c r="P17" s="59"/>
      <c r="Q17" s="73"/>
      <c r="R17" s="60"/>
      <c r="S17" s="74"/>
      <c r="T17" s="74"/>
      <c r="U17" s="60"/>
      <c r="V17" s="60"/>
      <c r="W17" s="2"/>
      <c r="X17" s="60"/>
      <c r="Y17" s="2"/>
      <c r="Z17" s="75"/>
      <c r="AA17" s="75"/>
      <c r="AB17" s="60"/>
    </row>
    <row r="18" spans="1:28" ht="25.35" customHeight="1">
      <c r="A18" s="63">
        <v>6</v>
      </c>
      <c r="B18" s="63">
        <v>3</v>
      </c>
      <c r="C18" s="68" t="s">
        <v>734</v>
      </c>
      <c r="D18" s="67">
        <v>26203.9</v>
      </c>
      <c r="E18" s="66">
        <v>40409.949999999997</v>
      </c>
      <c r="F18" s="70">
        <f>(D18-E18)/E18</f>
        <v>-0.35154831916396817</v>
      </c>
      <c r="G18" s="67">
        <v>4692</v>
      </c>
      <c r="H18" s="66">
        <v>161</v>
      </c>
      <c r="I18" s="66">
        <f>G18/H18</f>
        <v>29.142857142857142</v>
      </c>
      <c r="J18" s="66">
        <v>13</v>
      </c>
      <c r="K18" s="66">
        <v>2</v>
      </c>
      <c r="L18" s="67">
        <v>74774</v>
      </c>
      <c r="M18" s="67">
        <v>12066</v>
      </c>
      <c r="N18" s="65">
        <v>44820</v>
      </c>
      <c r="O18" s="64" t="s">
        <v>37</v>
      </c>
      <c r="P18" s="59"/>
      <c r="Q18" s="73"/>
      <c r="R18" s="60"/>
      <c r="S18" s="74"/>
      <c r="T18" s="74"/>
      <c r="U18" s="60"/>
      <c r="V18" s="60"/>
      <c r="W18" s="2"/>
      <c r="X18" s="60"/>
      <c r="Y18" s="2"/>
      <c r="Z18" s="75"/>
      <c r="AA18" s="75"/>
      <c r="AB18" s="60"/>
    </row>
    <row r="19" spans="1:28" ht="24.75" customHeight="1">
      <c r="A19" s="63">
        <v>7</v>
      </c>
      <c r="B19" s="63">
        <v>7</v>
      </c>
      <c r="C19" s="68" t="s">
        <v>676</v>
      </c>
      <c r="D19" s="67">
        <v>11182.45</v>
      </c>
      <c r="E19" s="66">
        <v>12627.28</v>
      </c>
      <c r="F19" s="70">
        <f>(D19-E19)/E19</f>
        <v>-0.1144213163880107</v>
      </c>
      <c r="G19" s="67">
        <v>2300</v>
      </c>
      <c r="H19" s="66">
        <v>109</v>
      </c>
      <c r="I19" s="66">
        <f>G19/H19</f>
        <v>21.100917431192659</v>
      </c>
      <c r="J19" s="66">
        <v>9</v>
      </c>
      <c r="K19" s="66">
        <v>9</v>
      </c>
      <c r="L19" s="67">
        <v>256232.56</v>
      </c>
      <c r="M19" s="67">
        <v>55536</v>
      </c>
      <c r="N19" s="65">
        <v>44771</v>
      </c>
      <c r="O19" s="64" t="s">
        <v>56</v>
      </c>
      <c r="P19" s="59"/>
      <c r="Q19" s="73"/>
      <c r="R19" s="60"/>
      <c r="S19" s="74"/>
      <c r="T19" s="74"/>
      <c r="U19" s="60"/>
      <c r="V19" s="60"/>
      <c r="W19" s="2"/>
      <c r="X19" s="60"/>
      <c r="Y19" s="2"/>
      <c r="Z19" s="75"/>
      <c r="AA19" s="75"/>
      <c r="AB19" s="60"/>
    </row>
    <row r="20" spans="1:28" ht="24.75" customHeight="1">
      <c r="A20" s="63">
        <v>8</v>
      </c>
      <c r="B20" s="63">
        <v>6</v>
      </c>
      <c r="C20" s="68" t="s">
        <v>652</v>
      </c>
      <c r="D20" s="67">
        <v>8068.48</v>
      </c>
      <c r="E20" s="66">
        <v>13516.28</v>
      </c>
      <c r="F20" s="70">
        <f>(D20-E20)/E20</f>
        <v>-0.40305468664455019</v>
      </c>
      <c r="G20" s="67">
        <v>1553</v>
      </c>
      <c r="H20" s="66">
        <v>105</v>
      </c>
      <c r="I20" s="66">
        <f>G20/H20</f>
        <v>14.790476190476191</v>
      </c>
      <c r="J20" s="66">
        <v>12</v>
      </c>
      <c r="K20" s="66">
        <v>13</v>
      </c>
      <c r="L20" s="67">
        <v>1313524</v>
      </c>
      <c r="M20" s="67">
        <v>243782</v>
      </c>
      <c r="N20" s="65">
        <v>44743</v>
      </c>
      <c r="O20" s="64" t="s">
        <v>37</v>
      </c>
      <c r="P20" s="59"/>
      <c r="Q20" s="73"/>
      <c r="R20" s="60"/>
      <c r="S20" s="74"/>
      <c r="T20" s="74"/>
      <c r="U20" s="60"/>
      <c r="V20" s="60"/>
      <c r="W20" s="2"/>
      <c r="X20" s="60"/>
      <c r="Y20" s="2"/>
      <c r="Z20" s="75"/>
      <c r="AA20" s="75"/>
      <c r="AB20" s="60"/>
    </row>
    <row r="21" spans="1:28" ht="25.35" customHeight="1">
      <c r="A21" s="63">
        <v>9</v>
      </c>
      <c r="B21" s="63" t="s">
        <v>58</v>
      </c>
      <c r="C21" s="68" t="s">
        <v>750</v>
      </c>
      <c r="D21" s="67">
        <v>6015.33</v>
      </c>
      <c r="E21" s="66" t="s">
        <v>36</v>
      </c>
      <c r="F21" s="66" t="s">
        <v>36</v>
      </c>
      <c r="G21" s="67">
        <v>1568</v>
      </c>
      <c r="H21" s="66">
        <v>16</v>
      </c>
      <c r="I21" s="66">
        <f>G21/H21</f>
        <v>98</v>
      </c>
      <c r="J21" s="66">
        <v>10</v>
      </c>
      <c r="K21" s="66">
        <v>0</v>
      </c>
      <c r="L21" s="67">
        <v>6015.33</v>
      </c>
      <c r="M21" s="67">
        <v>1568</v>
      </c>
      <c r="N21" s="65" t="s">
        <v>60</v>
      </c>
      <c r="O21" s="64" t="s">
        <v>130</v>
      </c>
      <c r="P21" s="59"/>
      <c r="Q21" s="73"/>
      <c r="R21" s="60"/>
      <c r="S21" s="74"/>
      <c r="T21" s="74"/>
      <c r="U21" s="60"/>
      <c r="V21" s="60"/>
      <c r="W21" s="60"/>
      <c r="X21" s="60"/>
      <c r="Y21" s="2"/>
      <c r="Z21" s="75"/>
      <c r="AA21" s="75"/>
      <c r="AB21" s="60"/>
    </row>
    <row r="22" spans="1:28" ht="24.75" customHeight="1">
      <c r="A22" s="63">
        <v>10</v>
      </c>
      <c r="B22" s="63">
        <v>12</v>
      </c>
      <c r="C22" s="68" t="s">
        <v>686</v>
      </c>
      <c r="D22" s="67">
        <v>4812.4799999999996</v>
      </c>
      <c r="E22" s="66">
        <v>8865.4599999999991</v>
      </c>
      <c r="F22" s="70">
        <f>(D22-E22)/E22</f>
        <v>-0.45716522323714731</v>
      </c>
      <c r="G22" s="67">
        <v>865</v>
      </c>
      <c r="H22" s="66">
        <v>29</v>
      </c>
      <c r="I22" s="66">
        <f>G22/H22</f>
        <v>29.827586206896552</v>
      </c>
      <c r="J22" s="66">
        <v>6</v>
      </c>
      <c r="K22" s="66">
        <v>8</v>
      </c>
      <c r="L22" s="67">
        <v>173234.09</v>
      </c>
      <c r="M22" s="67">
        <v>25774</v>
      </c>
      <c r="N22" s="65">
        <v>44778</v>
      </c>
      <c r="O22" s="64" t="s">
        <v>142</v>
      </c>
      <c r="P22" s="59"/>
      <c r="Q22" s="73"/>
      <c r="R22" s="60"/>
      <c r="S22" s="74"/>
      <c r="T22" s="74"/>
      <c r="U22" s="60"/>
      <c r="V22" s="60"/>
      <c r="W22" s="2"/>
      <c r="X22" s="60"/>
      <c r="Y22" s="2"/>
      <c r="Z22" s="75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347797.77</v>
      </c>
      <c r="E23" s="62">
        <v>384960</v>
      </c>
      <c r="F23" s="20">
        <f>(D23-E23)/E23</f>
        <v>-9.6535302369077258E-2</v>
      </c>
      <c r="G23" s="62">
        <f t="shared" ref="G23" si="0">SUM(G13:G22)</f>
        <v>60721</v>
      </c>
      <c r="H23" s="62"/>
      <c r="I23" s="43"/>
      <c r="J23" s="42"/>
      <c r="K23" s="44"/>
      <c r="L23" s="45"/>
      <c r="M23" s="49"/>
      <c r="N23" s="46"/>
      <c r="O23" s="53"/>
      <c r="P23" s="73"/>
      <c r="X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S24" s="61"/>
      <c r="T24" s="60"/>
      <c r="V24" s="60"/>
    </row>
    <row r="25" spans="1:28" ht="24.75" customHeight="1">
      <c r="A25" s="63">
        <v>11</v>
      </c>
      <c r="B25" s="63">
        <v>9</v>
      </c>
      <c r="C25" s="68" t="s">
        <v>727</v>
      </c>
      <c r="D25" s="67">
        <v>4571.92</v>
      </c>
      <c r="E25" s="66">
        <v>12246.16</v>
      </c>
      <c r="F25" s="70">
        <f>(D25-E25)/E25</f>
        <v>-0.62666501172612477</v>
      </c>
      <c r="G25" s="67">
        <v>883</v>
      </c>
      <c r="H25" s="66">
        <v>34</v>
      </c>
      <c r="I25" s="66">
        <f>G25/H25</f>
        <v>25.970588235294116</v>
      </c>
      <c r="J25" s="66">
        <v>6</v>
      </c>
      <c r="K25" s="66">
        <v>3</v>
      </c>
      <c r="L25" s="67">
        <v>37406.89</v>
      </c>
      <c r="M25" s="67">
        <v>6100</v>
      </c>
      <c r="N25" s="65">
        <v>44813</v>
      </c>
      <c r="O25" s="64" t="s">
        <v>50</v>
      </c>
      <c r="P25" s="59"/>
      <c r="Q25" s="73"/>
      <c r="R25" s="60"/>
      <c r="S25" s="74"/>
      <c r="T25" s="74"/>
      <c r="U25" s="60"/>
      <c r="V25" s="60"/>
      <c r="W25" s="2"/>
      <c r="X25" s="60"/>
      <c r="Y25" s="2"/>
      <c r="Z25" s="75"/>
      <c r="AA25" s="75"/>
      <c r="AB25" s="60"/>
    </row>
    <row r="26" spans="1:28" ht="25.35" customHeight="1">
      <c r="A26" s="63">
        <v>12</v>
      </c>
      <c r="B26" s="63">
        <v>11</v>
      </c>
      <c r="C26" s="68" t="s">
        <v>732</v>
      </c>
      <c r="D26" s="67">
        <v>3904</v>
      </c>
      <c r="E26" s="66">
        <v>9462</v>
      </c>
      <c r="F26" s="70">
        <f>(D26-E26)/E26</f>
        <v>-0.58740224054111179</v>
      </c>
      <c r="G26" s="67">
        <v>737</v>
      </c>
      <c r="H26" s="66" t="s">
        <v>36</v>
      </c>
      <c r="I26" s="66" t="s">
        <v>36</v>
      </c>
      <c r="J26" s="66">
        <v>3</v>
      </c>
      <c r="K26" s="66">
        <v>3</v>
      </c>
      <c r="L26" s="67">
        <v>29036</v>
      </c>
      <c r="M26" s="67">
        <v>4452</v>
      </c>
      <c r="N26" s="65">
        <v>44813</v>
      </c>
      <c r="O26" s="64" t="s">
        <v>47</v>
      </c>
      <c r="P26" s="59"/>
      <c r="Q26" s="73"/>
      <c r="R26" s="60"/>
      <c r="S26" s="74"/>
      <c r="T26" s="74"/>
      <c r="U26" s="60"/>
      <c r="V26" s="60"/>
      <c r="W26" s="75"/>
      <c r="X26" s="60"/>
      <c r="Y26" s="2"/>
      <c r="Z26" s="75"/>
      <c r="AA26" s="2"/>
      <c r="AB26" s="60"/>
    </row>
    <row r="27" spans="1:28" ht="25.35" customHeight="1">
      <c r="A27" s="63">
        <v>13</v>
      </c>
      <c r="B27" s="63">
        <v>10</v>
      </c>
      <c r="C27" s="68" t="s">
        <v>722</v>
      </c>
      <c r="D27" s="67">
        <v>3000</v>
      </c>
      <c r="E27" s="66">
        <v>11125</v>
      </c>
      <c r="F27" s="70">
        <f>(D27-E27)/E27</f>
        <v>-0.7303370786516854</v>
      </c>
      <c r="G27" s="67">
        <v>572</v>
      </c>
      <c r="H27" s="66" t="s">
        <v>36</v>
      </c>
      <c r="I27" s="66" t="s">
        <v>36</v>
      </c>
      <c r="J27" s="66">
        <v>7</v>
      </c>
      <c r="K27" s="66">
        <v>4</v>
      </c>
      <c r="L27" s="67">
        <v>86865</v>
      </c>
      <c r="M27" s="67">
        <v>12691</v>
      </c>
      <c r="N27" s="65">
        <v>44806</v>
      </c>
      <c r="O27" s="64" t="s">
        <v>47</v>
      </c>
      <c r="P27" s="59"/>
      <c r="Q27" s="73"/>
      <c r="R27" s="60"/>
      <c r="S27" s="74"/>
      <c r="T27" s="74"/>
      <c r="U27" s="60"/>
      <c r="V27" s="60"/>
      <c r="W27" s="75"/>
      <c r="X27" s="60"/>
      <c r="Y27" s="2"/>
      <c r="Z27" s="75"/>
      <c r="AA27" s="2"/>
      <c r="AB27" s="60"/>
    </row>
    <row r="28" spans="1:28" ht="25.35" customHeight="1">
      <c r="A28" s="63">
        <v>14</v>
      </c>
      <c r="B28" s="63" t="s">
        <v>34</v>
      </c>
      <c r="C28" s="68" t="s">
        <v>748</v>
      </c>
      <c r="D28" s="67">
        <v>1029.33</v>
      </c>
      <c r="E28" s="66" t="s">
        <v>36</v>
      </c>
      <c r="F28" s="66" t="s">
        <v>36</v>
      </c>
      <c r="G28" s="67">
        <v>183</v>
      </c>
      <c r="H28" s="66">
        <v>18</v>
      </c>
      <c r="I28" s="66">
        <f>G28/H28</f>
        <v>10.166666666666666</v>
      </c>
      <c r="J28" s="66">
        <v>8</v>
      </c>
      <c r="K28" s="66">
        <v>1</v>
      </c>
      <c r="L28" s="67">
        <v>1029.33</v>
      </c>
      <c r="M28" s="67">
        <v>183</v>
      </c>
      <c r="N28" s="65">
        <v>44827</v>
      </c>
      <c r="O28" s="64" t="s">
        <v>80</v>
      </c>
      <c r="P28" s="60"/>
      <c r="Q28" s="74"/>
      <c r="R28" s="74"/>
      <c r="S28" s="60"/>
      <c r="T28" s="60"/>
      <c r="U28" s="2"/>
      <c r="V28" s="75"/>
      <c r="W28" s="2"/>
      <c r="X28" s="75"/>
      <c r="Y28" s="60"/>
      <c r="Z28" s="60"/>
      <c r="AA28" s="60"/>
    </row>
    <row r="29" spans="1:28" ht="25.35" customHeight="1">
      <c r="A29" s="63">
        <v>15</v>
      </c>
      <c r="B29" s="63" t="s">
        <v>34</v>
      </c>
      <c r="C29" s="68" t="s">
        <v>747</v>
      </c>
      <c r="D29" s="67">
        <v>935.42</v>
      </c>
      <c r="E29" s="66" t="s">
        <v>36</v>
      </c>
      <c r="F29" s="66" t="s">
        <v>36</v>
      </c>
      <c r="G29" s="67">
        <v>202</v>
      </c>
      <c r="H29" s="66">
        <v>12</v>
      </c>
      <c r="I29" s="66">
        <f>G29/H29</f>
        <v>16.833333333333332</v>
      </c>
      <c r="J29" s="66">
        <v>8</v>
      </c>
      <c r="K29" s="66">
        <v>1</v>
      </c>
      <c r="L29" s="67">
        <v>935.42</v>
      </c>
      <c r="M29" s="67">
        <v>202</v>
      </c>
      <c r="N29" s="65">
        <v>44827</v>
      </c>
      <c r="O29" s="64" t="s">
        <v>82</v>
      </c>
      <c r="P29" s="60"/>
      <c r="Q29" s="74"/>
      <c r="R29" s="74"/>
      <c r="S29" s="60"/>
      <c r="T29" s="60"/>
      <c r="U29" s="2"/>
      <c r="V29" s="75"/>
      <c r="W29" s="2"/>
      <c r="X29" s="75"/>
      <c r="Y29" s="60"/>
      <c r="Z29" s="60"/>
      <c r="AA29" s="60"/>
    </row>
    <row r="30" spans="1:28" ht="24.75" customHeight="1">
      <c r="A30" s="63">
        <v>16</v>
      </c>
      <c r="B30" s="63">
        <v>16</v>
      </c>
      <c r="C30" s="68" t="s">
        <v>721</v>
      </c>
      <c r="D30" s="67">
        <v>661</v>
      </c>
      <c r="E30" s="66">
        <v>924</v>
      </c>
      <c r="F30" s="70">
        <f>(D30-E30)/E30</f>
        <v>-0.28463203463203463</v>
      </c>
      <c r="G30" s="67">
        <v>129</v>
      </c>
      <c r="H30" s="66" t="s">
        <v>36</v>
      </c>
      <c r="I30" s="66" t="s">
        <v>36</v>
      </c>
      <c r="J30" s="66">
        <v>4</v>
      </c>
      <c r="K30" s="66">
        <v>4</v>
      </c>
      <c r="L30" s="67">
        <v>11062</v>
      </c>
      <c r="M30" s="67">
        <v>2044</v>
      </c>
      <c r="N30" s="65">
        <v>44806</v>
      </c>
      <c r="O30" s="64" t="s">
        <v>47</v>
      </c>
      <c r="P30" s="59"/>
      <c r="Q30" s="73"/>
      <c r="R30" s="60"/>
      <c r="S30" s="74"/>
      <c r="T30" s="74"/>
      <c r="U30" s="60"/>
      <c r="V30" s="60"/>
      <c r="W30" s="60"/>
      <c r="X30" s="2"/>
      <c r="Y30" s="2"/>
      <c r="Z30" s="75"/>
      <c r="AA30" s="75"/>
      <c r="AB30" s="60"/>
    </row>
    <row r="31" spans="1:28" ht="24.75" customHeight="1">
      <c r="A31" s="63">
        <v>17</v>
      </c>
      <c r="B31" s="63">
        <v>13</v>
      </c>
      <c r="C31" s="68" t="s">
        <v>38</v>
      </c>
      <c r="D31" s="67">
        <v>639.6</v>
      </c>
      <c r="E31" s="66">
        <v>2289.85</v>
      </c>
      <c r="F31" s="70">
        <f>(D31-E31)/E31</f>
        <v>-0.72068039391226502</v>
      </c>
      <c r="G31" s="67">
        <v>149</v>
      </c>
      <c r="H31" s="66">
        <v>3</v>
      </c>
      <c r="I31" s="66">
        <f>G31/H31</f>
        <v>49.666666666666664</v>
      </c>
      <c r="J31" s="66">
        <v>1</v>
      </c>
      <c r="K31" s="66">
        <v>18</v>
      </c>
      <c r="L31" s="67">
        <v>363003</v>
      </c>
      <c r="M31" s="67">
        <v>54439</v>
      </c>
      <c r="N31" s="65">
        <v>44708</v>
      </c>
      <c r="O31" s="64" t="s">
        <v>39</v>
      </c>
      <c r="P31" s="59"/>
      <c r="Q31" s="73"/>
      <c r="R31" s="91"/>
      <c r="S31" s="91"/>
      <c r="T31" s="91"/>
      <c r="U31" s="73"/>
      <c r="V31" s="90"/>
      <c r="W31" s="60"/>
      <c r="X31" s="2"/>
      <c r="Y31" s="2"/>
      <c r="Z31" s="75"/>
      <c r="AA31" s="75"/>
      <c r="AB31" s="60"/>
    </row>
    <row r="32" spans="1:28" ht="25.35" customHeight="1">
      <c r="A32" s="63">
        <v>18</v>
      </c>
      <c r="B32" s="69" t="s">
        <v>36</v>
      </c>
      <c r="C32" s="68" t="s">
        <v>700</v>
      </c>
      <c r="D32" s="67">
        <v>550.29999999999995</v>
      </c>
      <c r="E32" s="66" t="s">
        <v>36</v>
      </c>
      <c r="F32" s="66" t="s">
        <v>36</v>
      </c>
      <c r="G32" s="67">
        <v>97</v>
      </c>
      <c r="H32" s="66">
        <v>11</v>
      </c>
      <c r="I32" s="66">
        <f>G32/H32</f>
        <v>8.8181818181818183</v>
      </c>
      <c r="J32" s="66">
        <v>4</v>
      </c>
      <c r="K32" s="66" t="s">
        <v>36</v>
      </c>
      <c r="L32" s="67">
        <v>6215.24</v>
      </c>
      <c r="M32" s="67">
        <v>1094</v>
      </c>
      <c r="N32" s="65">
        <v>44785</v>
      </c>
      <c r="O32" s="64" t="s">
        <v>80</v>
      </c>
      <c r="P32" s="59"/>
      <c r="Q32" s="73"/>
      <c r="R32" s="60"/>
      <c r="S32" s="60"/>
      <c r="T32" s="60"/>
      <c r="U32" s="60"/>
      <c r="V32" s="60"/>
      <c r="W32" s="60"/>
      <c r="X32" s="2"/>
      <c r="Y32" s="2"/>
      <c r="Z32" s="75"/>
      <c r="AA32" s="75"/>
      <c r="AB32" s="60"/>
    </row>
    <row r="33" spans="1:28" ht="25.35" customHeight="1">
      <c r="A33" s="63">
        <v>19</v>
      </c>
      <c r="B33" s="63">
        <v>14</v>
      </c>
      <c r="C33" s="68" t="s">
        <v>641</v>
      </c>
      <c r="D33" s="67">
        <v>523</v>
      </c>
      <c r="E33" s="66">
        <v>1806.59</v>
      </c>
      <c r="F33" s="70">
        <f>(D33-E33)/E33</f>
        <v>-0.71050432029403465</v>
      </c>
      <c r="G33" s="67">
        <v>75</v>
      </c>
      <c r="H33" s="66">
        <v>3</v>
      </c>
      <c r="I33" s="66">
        <f>G33/H33</f>
        <v>25</v>
      </c>
      <c r="J33" s="66">
        <v>2</v>
      </c>
      <c r="K33" s="66">
        <v>14</v>
      </c>
      <c r="L33" s="67">
        <v>249156.83</v>
      </c>
      <c r="M33" s="67">
        <v>38639</v>
      </c>
      <c r="N33" s="65">
        <v>44736</v>
      </c>
      <c r="O33" s="64" t="s">
        <v>56</v>
      </c>
      <c r="P33" s="59"/>
      <c r="Q33" s="73"/>
      <c r="R33" s="60"/>
      <c r="S33" s="74"/>
      <c r="T33" s="74"/>
      <c r="U33" s="60"/>
      <c r="V33" s="60"/>
      <c r="W33" s="60"/>
      <c r="X33" s="2"/>
      <c r="Y33" s="2"/>
      <c r="Z33" s="75"/>
      <c r="AA33" s="75"/>
      <c r="AB33" s="60"/>
    </row>
    <row r="34" spans="1:28" ht="25.35" customHeight="1">
      <c r="A34" s="63">
        <v>20</v>
      </c>
      <c r="B34" s="63">
        <v>15</v>
      </c>
      <c r="C34" s="68" t="s">
        <v>703</v>
      </c>
      <c r="D34" s="67">
        <v>431.53</v>
      </c>
      <c r="E34" s="66">
        <v>1277.02</v>
      </c>
      <c r="F34" s="70">
        <f>(D34-E34)/E34</f>
        <v>-0.66208046859093828</v>
      </c>
      <c r="G34" s="67">
        <v>78</v>
      </c>
      <c r="H34" s="66">
        <v>2</v>
      </c>
      <c r="I34" s="66">
        <f>G34/H34</f>
        <v>39</v>
      </c>
      <c r="J34" s="66">
        <v>1</v>
      </c>
      <c r="K34" s="66">
        <v>6</v>
      </c>
      <c r="L34" s="67">
        <v>22466</v>
      </c>
      <c r="M34" s="67">
        <v>3838</v>
      </c>
      <c r="N34" s="65">
        <v>44792</v>
      </c>
      <c r="O34" s="64" t="s">
        <v>84</v>
      </c>
      <c r="P34" s="59"/>
      <c r="Q34" s="73"/>
      <c r="R34" s="60"/>
      <c r="S34" s="74"/>
      <c r="T34" s="74"/>
      <c r="U34" s="60"/>
      <c r="V34" s="60"/>
      <c r="W34" s="60"/>
      <c r="X34" s="2"/>
      <c r="Y34" s="2"/>
      <c r="Z34" s="75"/>
      <c r="AA34" s="75"/>
      <c r="AB34" s="60"/>
    </row>
    <row r="35" spans="1:28" ht="25.35" customHeight="1">
      <c r="A35" s="41"/>
      <c r="B35" s="41"/>
      <c r="C35" s="52" t="s">
        <v>66</v>
      </c>
      <c r="D35" s="62">
        <f>SUM(D23:D34)</f>
        <v>364043.87</v>
      </c>
      <c r="E35" s="62">
        <v>412352.73</v>
      </c>
      <c r="F35" s="20">
        <f>(D35-E35)/E35</f>
        <v>-0.11715421406328506</v>
      </c>
      <c r="G35" s="62">
        <f t="shared" ref="G35" si="1">SUM(G23:G34)</f>
        <v>63826</v>
      </c>
      <c r="H35" s="62"/>
      <c r="I35" s="43"/>
      <c r="J35" s="42"/>
      <c r="K35" s="44"/>
      <c r="L35" s="45"/>
      <c r="M35" s="49"/>
      <c r="N35" s="46"/>
      <c r="O35" s="53"/>
      <c r="P35" s="73"/>
      <c r="X35" s="60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 t="s">
        <v>34</v>
      </c>
      <c r="C37" s="68" t="s">
        <v>749</v>
      </c>
      <c r="D37" s="67">
        <v>415.02</v>
      </c>
      <c r="E37" s="66" t="s">
        <v>36</v>
      </c>
      <c r="F37" s="66" t="s">
        <v>36</v>
      </c>
      <c r="G37" s="67">
        <v>84</v>
      </c>
      <c r="H37" s="66">
        <v>17</v>
      </c>
      <c r="I37" s="66">
        <f>G37/H37</f>
        <v>4.9411764705882355</v>
      </c>
      <c r="J37" s="66">
        <v>9</v>
      </c>
      <c r="K37" s="66">
        <v>1</v>
      </c>
      <c r="L37" s="67">
        <v>415.02</v>
      </c>
      <c r="M37" s="67">
        <v>84</v>
      </c>
      <c r="N37" s="65">
        <v>44827</v>
      </c>
      <c r="O37" s="64" t="s">
        <v>82</v>
      </c>
      <c r="P37" s="59"/>
      <c r="Q37" s="73"/>
      <c r="R37" s="60"/>
      <c r="S37" s="74"/>
      <c r="T37" s="74"/>
      <c r="U37" s="60"/>
      <c r="V37" s="60"/>
      <c r="W37" s="60"/>
      <c r="X37" s="2"/>
      <c r="Y37" s="2"/>
      <c r="Z37" s="75"/>
      <c r="AA37" s="75"/>
      <c r="AB37" s="60"/>
    </row>
    <row r="38" spans="1:28" ht="25.5" customHeight="1">
      <c r="A38" s="63">
        <v>22</v>
      </c>
      <c r="B38" s="76">
        <v>17</v>
      </c>
      <c r="C38" s="68" t="s">
        <v>702</v>
      </c>
      <c r="D38" s="67">
        <v>353.2</v>
      </c>
      <c r="E38" s="66">
        <v>888.93</v>
      </c>
      <c r="F38" s="70">
        <f t="shared" ref="F38:F44" si="2">(D38-E38)/E38</f>
        <v>-0.60266837658758288</v>
      </c>
      <c r="G38" s="67">
        <v>73</v>
      </c>
      <c r="H38" s="66">
        <v>6</v>
      </c>
      <c r="I38" s="66">
        <f>G38/H38</f>
        <v>12.166666666666666</v>
      </c>
      <c r="J38" s="66">
        <v>3</v>
      </c>
      <c r="K38" s="66">
        <v>6</v>
      </c>
      <c r="L38" s="67">
        <v>32701.919999999998</v>
      </c>
      <c r="M38" s="67">
        <v>7544</v>
      </c>
      <c r="N38" s="65">
        <v>44792</v>
      </c>
      <c r="O38" s="64" t="s">
        <v>41</v>
      </c>
      <c r="P38" s="59"/>
      <c r="Q38" s="73"/>
      <c r="R38" s="60"/>
      <c r="S38" s="74"/>
      <c r="T38" s="74"/>
      <c r="U38" s="2"/>
      <c r="V38" s="60"/>
      <c r="W38" s="60"/>
      <c r="X38" s="60"/>
      <c r="Y38" s="2"/>
      <c r="Z38" s="75"/>
      <c r="AA38" s="75"/>
      <c r="AB38" s="60"/>
    </row>
    <row r="39" spans="1:28" ht="25.35" customHeight="1">
      <c r="A39" s="63">
        <v>23</v>
      </c>
      <c r="B39" s="63">
        <v>18</v>
      </c>
      <c r="C39" s="68" t="s">
        <v>718</v>
      </c>
      <c r="D39" s="67">
        <v>326.33999999999997</v>
      </c>
      <c r="E39" s="66">
        <v>817.72</v>
      </c>
      <c r="F39" s="70">
        <f t="shared" si="2"/>
        <v>-0.60091473854131006</v>
      </c>
      <c r="G39" s="67">
        <v>77</v>
      </c>
      <c r="H39" s="66">
        <v>5</v>
      </c>
      <c r="I39" s="66">
        <f>G39/H39</f>
        <v>15.4</v>
      </c>
      <c r="J39" s="66">
        <v>1</v>
      </c>
      <c r="K39" s="66">
        <v>5</v>
      </c>
      <c r="L39" s="67">
        <v>11583.02</v>
      </c>
      <c r="M39" s="67">
        <v>2741</v>
      </c>
      <c r="N39" s="65">
        <v>44799</v>
      </c>
      <c r="O39" s="64" t="s">
        <v>82</v>
      </c>
      <c r="P39" s="60"/>
      <c r="Q39" s="74"/>
      <c r="R39" s="74"/>
      <c r="S39" s="60"/>
      <c r="T39" s="60"/>
      <c r="U39" s="2"/>
      <c r="V39" s="60"/>
      <c r="W39" s="2"/>
      <c r="X39" s="75"/>
      <c r="Z39" s="60"/>
      <c r="AA39" s="75"/>
    </row>
    <row r="40" spans="1:28" ht="25.35" customHeight="1">
      <c r="A40" s="63">
        <v>24</v>
      </c>
      <c r="B40" s="23">
        <v>24</v>
      </c>
      <c r="C40" s="68" t="s">
        <v>68</v>
      </c>
      <c r="D40" s="67">
        <v>126</v>
      </c>
      <c r="E40" s="66">
        <v>237</v>
      </c>
      <c r="F40" s="70">
        <f t="shared" si="2"/>
        <v>-0.46835443037974683</v>
      </c>
      <c r="G40" s="67">
        <v>18</v>
      </c>
      <c r="H40" s="66" t="s">
        <v>36</v>
      </c>
      <c r="I40" s="66" t="s">
        <v>36</v>
      </c>
      <c r="J40" s="66">
        <v>1</v>
      </c>
      <c r="K40" s="66" t="s">
        <v>36</v>
      </c>
      <c r="L40" s="67" t="s">
        <v>751</v>
      </c>
      <c r="M40" s="67">
        <v>3283</v>
      </c>
      <c r="N40" s="65">
        <v>44603</v>
      </c>
      <c r="O40" s="64" t="s">
        <v>47</v>
      </c>
      <c r="P40" s="60"/>
      <c r="U40" s="61"/>
      <c r="X40" s="75"/>
      <c r="Z40" s="60"/>
      <c r="AA40" s="61"/>
    </row>
    <row r="41" spans="1:28" ht="25.35" customHeight="1">
      <c r="A41" s="63">
        <v>25</v>
      </c>
      <c r="B41" s="63">
        <v>27</v>
      </c>
      <c r="C41" s="68" t="s">
        <v>61</v>
      </c>
      <c r="D41" s="67">
        <v>76</v>
      </c>
      <c r="E41" s="66">
        <v>156.5</v>
      </c>
      <c r="F41" s="70">
        <f t="shared" si="2"/>
        <v>-0.51437699680511184</v>
      </c>
      <c r="G41" s="67">
        <v>12</v>
      </c>
      <c r="H41" s="66">
        <v>1</v>
      </c>
      <c r="I41" s="66">
        <f>G41/H41</f>
        <v>12</v>
      </c>
      <c r="J41" s="66">
        <v>1</v>
      </c>
      <c r="K41" s="66">
        <v>22</v>
      </c>
      <c r="L41" s="67">
        <v>27452.68</v>
      </c>
      <c r="M41" s="67">
        <v>4760</v>
      </c>
      <c r="N41" s="65">
        <v>44680</v>
      </c>
      <c r="O41" s="64" t="s">
        <v>50</v>
      </c>
      <c r="P41" s="60"/>
    </row>
    <row r="42" spans="1:28" ht="25.35" customHeight="1">
      <c r="A42" s="63">
        <v>26</v>
      </c>
      <c r="B42" s="66" t="s">
        <v>36</v>
      </c>
      <c r="C42" s="68" t="s">
        <v>689</v>
      </c>
      <c r="D42" s="67">
        <v>29.4</v>
      </c>
      <c r="E42" s="66" t="s">
        <v>36</v>
      </c>
      <c r="F42" s="66" t="s">
        <v>36</v>
      </c>
      <c r="G42" s="67">
        <v>6</v>
      </c>
      <c r="H42" s="66">
        <v>2</v>
      </c>
      <c r="I42" s="66">
        <f>G42/H42</f>
        <v>3</v>
      </c>
      <c r="J42" s="66">
        <v>1</v>
      </c>
      <c r="K42" s="66" t="s">
        <v>36</v>
      </c>
      <c r="L42" s="67">
        <v>15238.6</v>
      </c>
      <c r="M42" s="67">
        <v>3403</v>
      </c>
      <c r="N42" s="65">
        <v>44778</v>
      </c>
      <c r="O42" s="64" t="s">
        <v>688</v>
      </c>
      <c r="P42" s="59"/>
      <c r="Q42" s="73"/>
      <c r="R42" s="60"/>
      <c r="S42" s="74"/>
      <c r="T42" s="74"/>
      <c r="U42" s="60"/>
      <c r="V42" s="60"/>
      <c r="W42" s="2"/>
      <c r="X42" s="60"/>
      <c r="Y42" s="75"/>
      <c r="Z42" s="75"/>
    </row>
    <row r="43" spans="1:28" ht="25.35" customHeight="1">
      <c r="A43" s="63">
        <v>27</v>
      </c>
      <c r="B43" s="29">
        <v>30</v>
      </c>
      <c r="C43" s="68" t="s">
        <v>668</v>
      </c>
      <c r="D43" s="67">
        <v>24</v>
      </c>
      <c r="E43" s="66">
        <v>34</v>
      </c>
      <c r="F43" s="70">
        <f t="shared" si="2"/>
        <v>-0.29411764705882354</v>
      </c>
      <c r="G43" s="67">
        <v>6</v>
      </c>
      <c r="H43" s="66" t="s">
        <v>36</v>
      </c>
      <c r="I43" s="66" t="s">
        <v>36</v>
      </c>
      <c r="J43" s="66">
        <v>1</v>
      </c>
      <c r="K43" s="66" t="s">
        <v>36</v>
      </c>
      <c r="L43" s="67" t="s">
        <v>752</v>
      </c>
      <c r="M43" s="67">
        <v>1641</v>
      </c>
      <c r="N43" s="65">
        <v>44764</v>
      </c>
      <c r="O43" s="64" t="s">
        <v>47</v>
      </c>
      <c r="P43" s="73"/>
      <c r="Q43" s="74"/>
      <c r="R43" s="74"/>
      <c r="S43" s="75"/>
      <c r="V43" s="60"/>
      <c r="AA43" s="75"/>
    </row>
    <row r="44" spans="1:28" ht="25.35" customHeight="1">
      <c r="A44" s="41"/>
      <c r="B44" s="41"/>
      <c r="C44" s="52" t="s">
        <v>381</v>
      </c>
      <c r="D44" s="62">
        <f>SUM(D35:D43)</f>
        <v>365393.83000000007</v>
      </c>
      <c r="E44" s="62">
        <v>414188.95</v>
      </c>
      <c r="F44" s="20">
        <f t="shared" si="2"/>
        <v>-0.11780884062696491</v>
      </c>
      <c r="G44" s="62">
        <f t="shared" ref="G44" si="3">SUM(G35:G43)</f>
        <v>64102</v>
      </c>
      <c r="H44" s="62"/>
      <c r="I44" s="43"/>
      <c r="J44" s="42"/>
      <c r="K44" s="44"/>
      <c r="L44" s="45"/>
      <c r="M44" s="49"/>
      <c r="N44" s="46"/>
      <c r="O44" s="53"/>
      <c r="S44" s="61"/>
      <c r="T44" s="60"/>
      <c r="V44" s="60"/>
      <c r="X44" s="61"/>
    </row>
    <row r="45" spans="1:28" ht="23.1" customHeight="1">
      <c r="P45" s="73"/>
      <c r="S45" s="61"/>
      <c r="T45" s="61"/>
      <c r="V45" s="61"/>
      <c r="X45" s="4"/>
    </row>
    <row r="46" spans="1:28" ht="17.25" customHeight="1">
      <c r="P46" s="73"/>
      <c r="S46" s="61"/>
      <c r="T46" s="61"/>
      <c r="V46" s="61"/>
    </row>
    <row r="54" spans="16:16">
      <c r="P54" s="61"/>
    </row>
    <row r="64" spans="16:16" ht="12" customHeight="1"/>
    <row r="72" spans="20:24">
      <c r="T72" s="61"/>
      <c r="V72" s="61"/>
    </row>
    <row r="74" spans="20:24">
      <c r="X74" s="61"/>
    </row>
  </sheetData>
  <sortState xmlns:xlrd2="http://schemas.microsoft.com/office/spreadsheetml/2017/richdata2" ref="B13:O43">
    <sortCondition descending="1" ref="D13:D43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0C6A1-EBBA-44F3-8759-D0D2214C0175}">
  <dimension ref="A1:AB77"/>
  <sheetViews>
    <sheetView topLeftCell="A10" zoomScale="60" zoomScaleNormal="60" workbookViewId="0">
      <selection activeCell="C44" sqref="C4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5.88671875" style="1" customWidth="1"/>
    <col min="17" max="17" width="7.109375" style="1" customWidth="1"/>
    <col min="18" max="18" width="8.44140625" style="1" customWidth="1"/>
    <col min="19" max="19" width="6.88671875" style="1" customWidth="1"/>
    <col min="20" max="20" width="9.5546875" style="1" customWidth="1"/>
    <col min="21" max="21" width="8" style="1" customWidth="1"/>
    <col min="22" max="22" width="11.88671875" style="1" bestFit="1" customWidth="1"/>
    <col min="23" max="23" width="12" style="1" bestFit="1" customWidth="1"/>
    <col min="24" max="24" width="9.88671875" style="1" customWidth="1"/>
    <col min="25" max="25" width="10.88671875" style="1" bestFit="1" customWidth="1"/>
    <col min="26" max="26" width="12" style="1" customWidth="1"/>
    <col min="27" max="27" width="9.6640625" style="1" bestFit="1" customWidth="1"/>
    <col min="28" max="29" width="8.88671875" style="1"/>
    <col min="30" max="30" width="10.88671875" style="1" bestFit="1" customWidth="1"/>
    <col min="31" max="31" width="9.6640625" style="1" bestFit="1" customWidth="1"/>
    <col min="32" max="16384" width="8.88671875" style="1"/>
  </cols>
  <sheetData>
    <row r="1" spans="1:26" ht="19.5" customHeight="1">
      <c r="E1" s="30" t="s">
        <v>741</v>
      </c>
      <c r="F1" s="30"/>
      <c r="G1" s="30"/>
      <c r="H1" s="30"/>
      <c r="I1" s="30"/>
    </row>
    <row r="2" spans="1:26" ht="19.5" customHeight="1">
      <c r="E2" s="30" t="s">
        <v>742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S5" s="4"/>
    </row>
    <row r="6" spans="1:26">
      <c r="A6" s="207"/>
      <c r="B6" s="207"/>
      <c r="C6" s="212"/>
      <c r="D6" s="32" t="s">
        <v>739</v>
      </c>
      <c r="E6" s="32" t="s">
        <v>728</v>
      </c>
      <c r="F6" s="212"/>
      <c r="G6" s="212" t="s">
        <v>739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P8" s="2"/>
      <c r="S8" s="4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P9" s="2"/>
      <c r="S9" s="60"/>
      <c r="V9" s="61"/>
      <c r="X9" s="60"/>
      <c r="Z9" s="61"/>
    </row>
    <row r="10" spans="1:26" ht="21.6">
      <c r="A10" s="207"/>
      <c r="B10" s="207"/>
      <c r="C10" s="212"/>
      <c r="D10" s="32" t="s">
        <v>740</v>
      </c>
      <c r="E10" s="32" t="s">
        <v>729</v>
      </c>
      <c r="F10" s="212"/>
      <c r="G10" s="32" t="s">
        <v>740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P10" s="2"/>
      <c r="S10" s="60"/>
      <c r="U10" s="4"/>
      <c r="V10" s="61"/>
      <c r="X10" s="60"/>
      <c r="Z10" s="61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P11" s="73"/>
      <c r="Q11" s="75"/>
      <c r="R11" s="75"/>
      <c r="S11" s="75"/>
      <c r="T11" s="75"/>
      <c r="U11" s="81"/>
      <c r="V11" s="61"/>
      <c r="X11" s="60"/>
      <c r="Z11" s="61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U12" s="4"/>
      <c r="V12" s="2"/>
      <c r="Z12" s="60"/>
    </row>
    <row r="13" spans="1:26" ht="25.35" customHeight="1">
      <c r="A13" s="63">
        <v>1</v>
      </c>
      <c r="B13" s="63" t="s">
        <v>34</v>
      </c>
      <c r="C13" s="68" t="s">
        <v>735</v>
      </c>
      <c r="D13" s="67">
        <v>180426.05</v>
      </c>
      <c r="E13" s="66" t="s">
        <v>36</v>
      </c>
      <c r="F13" s="66" t="s">
        <v>36</v>
      </c>
      <c r="G13" s="67">
        <v>25311</v>
      </c>
      <c r="H13" s="66">
        <v>469</v>
      </c>
      <c r="I13" s="66">
        <f>G13/H13</f>
        <v>53.968017057569298</v>
      </c>
      <c r="J13" s="66">
        <v>19</v>
      </c>
      <c r="K13" s="66">
        <v>1</v>
      </c>
      <c r="L13" s="67">
        <v>198969.44</v>
      </c>
      <c r="M13" s="67">
        <v>27886</v>
      </c>
      <c r="N13" s="65">
        <v>44820</v>
      </c>
      <c r="O13" s="64" t="s">
        <v>41</v>
      </c>
      <c r="P13" s="2"/>
      <c r="Q13" s="61"/>
      <c r="R13" s="60"/>
      <c r="S13" s="4"/>
      <c r="T13" s="61"/>
      <c r="U13" s="60"/>
      <c r="V13" s="2"/>
      <c r="X13" s="60"/>
      <c r="Z13" s="60"/>
    </row>
    <row r="14" spans="1:26" ht="25.35" customHeight="1">
      <c r="A14" s="63">
        <v>2</v>
      </c>
      <c r="B14" s="63">
        <v>1</v>
      </c>
      <c r="C14" s="68" t="s">
        <v>701</v>
      </c>
      <c r="D14" s="67">
        <v>51465.79</v>
      </c>
      <c r="E14" s="66">
        <v>77175.42</v>
      </c>
      <c r="F14" s="70">
        <f>(D14-E14)/E14</f>
        <v>-0.33313236260975321</v>
      </c>
      <c r="G14" s="67">
        <v>7891</v>
      </c>
      <c r="H14" s="66">
        <v>189</v>
      </c>
      <c r="I14" s="66">
        <f>G14/H14</f>
        <v>41.751322751322753</v>
      </c>
      <c r="J14" s="66">
        <v>15</v>
      </c>
      <c r="K14" s="66">
        <v>5</v>
      </c>
      <c r="L14" s="67">
        <v>504127.43</v>
      </c>
      <c r="M14" s="67">
        <v>75972</v>
      </c>
      <c r="N14" s="65">
        <v>44792</v>
      </c>
      <c r="O14" s="64" t="s">
        <v>142</v>
      </c>
      <c r="P14" s="2"/>
      <c r="Q14" s="61"/>
      <c r="R14" s="60"/>
      <c r="S14" s="4"/>
      <c r="T14" s="61"/>
      <c r="U14" s="60"/>
      <c r="V14" s="2"/>
      <c r="W14" s="2"/>
      <c r="X14" s="60"/>
      <c r="Z14" s="60"/>
    </row>
    <row r="15" spans="1:26" ht="25.35" customHeight="1">
      <c r="A15" s="63">
        <v>3</v>
      </c>
      <c r="B15" s="63" t="s">
        <v>34</v>
      </c>
      <c r="C15" s="68" t="s">
        <v>734</v>
      </c>
      <c r="D15" s="67">
        <v>40409.949999999997</v>
      </c>
      <c r="E15" s="66" t="s">
        <v>36</v>
      </c>
      <c r="F15" s="66" t="s">
        <v>36</v>
      </c>
      <c r="G15" s="67">
        <v>6239</v>
      </c>
      <c r="H15" s="66">
        <v>284</v>
      </c>
      <c r="I15" s="66">
        <f>G15/H15</f>
        <v>21.968309859154928</v>
      </c>
      <c r="J15" s="66">
        <v>17</v>
      </c>
      <c r="K15" s="66">
        <v>1</v>
      </c>
      <c r="L15" s="67">
        <v>48570</v>
      </c>
      <c r="M15" s="67">
        <v>7374</v>
      </c>
      <c r="N15" s="65">
        <v>44820</v>
      </c>
      <c r="O15" s="64" t="s">
        <v>37</v>
      </c>
      <c r="P15" s="2"/>
      <c r="Q15" s="61"/>
      <c r="R15" s="60"/>
      <c r="S15" s="4"/>
      <c r="T15" s="61"/>
      <c r="U15" s="60"/>
      <c r="V15" s="2"/>
      <c r="W15" s="2"/>
      <c r="X15" s="60"/>
      <c r="Z15" s="60"/>
    </row>
    <row r="16" spans="1:26" ht="25.35" customHeight="1">
      <c r="A16" s="63">
        <v>4</v>
      </c>
      <c r="B16" s="63" t="s">
        <v>34</v>
      </c>
      <c r="C16" s="68" t="s">
        <v>736</v>
      </c>
      <c r="D16" s="67">
        <v>36846</v>
      </c>
      <c r="E16" s="66" t="s">
        <v>36</v>
      </c>
      <c r="F16" s="66" t="s">
        <v>36</v>
      </c>
      <c r="G16" s="67">
        <v>7464</v>
      </c>
      <c r="H16" s="66" t="s">
        <v>36</v>
      </c>
      <c r="I16" s="66" t="s">
        <v>36</v>
      </c>
      <c r="J16" s="66">
        <v>21</v>
      </c>
      <c r="K16" s="66">
        <v>1</v>
      </c>
      <c r="L16" s="67">
        <v>41593</v>
      </c>
      <c r="M16" s="67">
        <v>8370</v>
      </c>
      <c r="N16" s="65">
        <v>44820</v>
      </c>
      <c r="O16" s="64" t="s">
        <v>47</v>
      </c>
      <c r="P16" s="73"/>
      <c r="Q16" s="73"/>
      <c r="S16" s="61"/>
      <c r="T16" s="60"/>
      <c r="U16" s="2"/>
      <c r="V16" s="60"/>
      <c r="W16" s="61"/>
      <c r="X16" s="60"/>
      <c r="Y16" s="2"/>
      <c r="Z16" s="2"/>
    </row>
    <row r="17" spans="1:28" ht="25.35" customHeight="1">
      <c r="A17" s="63">
        <v>5</v>
      </c>
      <c r="B17" s="63" t="s">
        <v>58</v>
      </c>
      <c r="C17" s="68" t="s">
        <v>737</v>
      </c>
      <c r="D17" s="67">
        <v>13782.19</v>
      </c>
      <c r="E17" s="66" t="s">
        <v>36</v>
      </c>
      <c r="F17" s="66" t="s">
        <v>36</v>
      </c>
      <c r="G17" s="67">
        <v>1968</v>
      </c>
      <c r="H17" s="66">
        <v>19</v>
      </c>
      <c r="I17" s="66">
        <f>G17/H17</f>
        <v>103.57894736842105</v>
      </c>
      <c r="J17" s="66">
        <v>12</v>
      </c>
      <c r="K17" s="66">
        <v>0</v>
      </c>
      <c r="L17" s="67">
        <v>13782.19</v>
      </c>
      <c r="M17" s="67">
        <v>1968</v>
      </c>
      <c r="N17" s="65" t="s">
        <v>60</v>
      </c>
      <c r="O17" s="64" t="s">
        <v>56</v>
      </c>
      <c r="P17" s="59"/>
      <c r="Q17" s="73"/>
      <c r="R17" s="60"/>
      <c r="S17" s="74"/>
      <c r="T17" s="74"/>
      <c r="U17" s="60"/>
      <c r="V17" s="60"/>
      <c r="W17" s="75"/>
      <c r="X17" s="60"/>
      <c r="Y17" s="75"/>
      <c r="Z17" s="2"/>
      <c r="AA17" s="2"/>
      <c r="AB17" s="60"/>
    </row>
    <row r="18" spans="1:28" ht="25.35" customHeight="1">
      <c r="A18" s="63">
        <v>6</v>
      </c>
      <c r="B18" s="63">
        <v>5</v>
      </c>
      <c r="C18" s="68" t="s">
        <v>652</v>
      </c>
      <c r="D18" s="67">
        <v>13516.28</v>
      </c>
      <c r="E18" s="66">
        <v>19464.89</v>
      </c>
      <c r="F18" s="70">
        <f>(D18-E18)/E18</f>
        <v>-0.305607172709427</v>
      </c>
      <c r="G18" s="67">
        <v>2506</v>
      </c>
      <c r="H18" s="66">
        <v>142</v>
      </c>
      <c r="I18" s="66">
        <f>G18/H18</f>
        <v>17.64788732394366</v>
      </c>
      <c r="J18" s="66">
        <v>14</v>
      </c>
      <c r="K18" s="66">
        <v>12</v>
      </c>
      <c r="L18" s="67">
        <v>1305456</v>
      </c>
      <c r="M18" s="67">
        <v>242229</v>
      </c>
      <c r="N18" s="65">
        <v>44743</v>
      </c>
      <c r="O18" s="64" t="s">
        <v>37</v>
      </c>
      <c r="P18" s="59"/>
      <c r="Q18" s="73"/>
      <c r="R18" s="60"/>
      <c r="S18" s="74"/>
      <c r="T18" s="74"/>
      <c r="U18" s="60"/>
      <c r="V18" s="60"/>
      <c r="W18" s="75"/>
      <c r="X18" s="60"/>
      <c r="Y18" s="75"/>
      <c r="Z18" s="2"/>
      <c r="AA18" s="2"/>
      <c r="AB18" s="60"/>
    </row>
    <row r="19" spans="1:28" ht="25.35" customHeight="1">
      <c r="A19" s="63">
        <v>7</v>
      </c>
      <c r="B19" s="63">
        <v>4</v>
      </c>
      <c r="C19" s="68" t="s">
        <v>676</v>
      </c>
      <c r="D19" s="67">
        <v>12627.28</v>
      </c>
      <c r="E19" s="66">
        <v>20136.650000000001</v>
      </c>
      <c r="F19" s="70">
        <f>(D19-E19)/E19</f>
        <v>-0.37292052054338731</v>
      </c>
      <c r="G19" s="67">
        <v>2436</v>
      </c>
      <c r="H19" s="66">
        <v>114</v>
      </c>
      <c r="I19" s="66">
        <f>G19/H19</f>
        <v>21.368421052631579</v>
      </c>
      <c r="J19" s="66">
        <v>8</v>
      </c>
      <c r="K19" s="66">
        <v>8</v>
      </c>
      <c r="L19" s="67">
        <v>245050.12</v>
      </c>
      <c r="M19" s="67">
        <v>53236</v>
      </c>
      <c r="N19" s="65">
        <v>44771</v>
      </c>
      <c r="O19" s="64" t="s">
        <v>56</v>
      </c>
      <c r="P19" s="59"/>
      <c r="Q19" s="73"/>
      <c r="R19" s="60"/>
      <c r="S19" s="74"/>
      <c r="T19" s="74"/>
      <c r="U19" s="60"/>
      <c r="V19" s="60"/>
      <c r="W19" s="75"/>
      <c r="X19" s="60"/>
      <c r="Y19" s="75"/>
      <c r="Z19" s="2"/>
      <c r="AA19" s="2"/>
      <c r="AB19" s="60"/>
    </row>
    <row r="20" spans="1:28" ht="25.35" customHeight="1">
      <c r="A20" s="63">
        <v>8</v>
      </c>
      <c r="B20" s="63" t="s">
        <v>58</v>
      </c>
      <c r="C20" s="68" t="s">
        <v>738</v>
      </c>
      <c r="D20" s="67">
        <v>12515.3</v>
      </c>
      <c r="E20" s="66" t="s">
        <v>36</v>
      </c>
      <c r="F20" s="66" t="s">
        <v>36</v>
      </c>
      <c r="G20" s="67">
        <v>1622</v>
      </c>
      <c r="H20" s="66">
        <v>16</v>
      </c>
      <c r="I20" s="66">
        <f>G20/H20</f>
        <v>101.375</v>
      </c>
      <c r="J20" s="66">
        <v>14</v>
      </c>
      <c r="K20" s="66">
        <v>0</v>
      </c>
      <c r="L20" s="67">
        <v>12515</v>
      </c>
      <c r="M20" s="67">
        <v>1622</v>
      </c>
      <c r="N20" s="65" t="s">
        <v>60</v>
      </c>
      <c r="O20" s="64" t="s">
        <v>43</v>
      </c>
      <c r="P20" s="60"/>
      <c r="Q20" s="74"/>
      <c r="R20" s="74"/>
      <c r="S20" s="60"/>
      <c r="T20" s="60"/>
      <c r="U20" s="2"/>
      <c r="V20" s="75"/>
      <c r="W20" s="2"/>
      <c r="X20" s="75"/>
      <c r="Y20" s="60"/>
      <c r="Z20" s="60"/>
      <c r="AA20" s="60"/>
    </row>
    <row r="21" spans="1:28" ht="25.35" customHeight="1">
      <c r="A21" s="63">
        <v>9</v>
      </c>
      <c r="B21" s="63">
        <v>3</v>
      </c>
      <c r="C21" s="68" t="s">
        <v>727</v>
      </c>
      <c r="D21" s="67">
        <v>12246.16</v>
      </c>
      <c r="E21" s="66">
        <v>20504.509999999998</v>
      </c>
      <c r="F21" s="70">
        <f>(D21-E21)/E21</f>
        <v>-0.40275773476176702</v>
      </c>
      <c r="G21" s="67">
        <v>1897</v>
      </c>
      <c r="H21" s="66">
        <v>110</v>
      </c>
      <c r="I21" s="66">
        <f>G21/H21</f>
        <v>17.245454545454546</v>
      </c>
      <c r="J21" s="66">
        <v>15</v>
      </c>
      <c r="K21" s="66">
        <v>2</v>
      </c>
      <c r="L21" s="67">
        <v>32768.019999999997</v>
      </c>
      <c r="M21" s="67">
        <v>5205</v>
      </c>
      <c r="N21" s="65">
        <v>44813</v>
      </c>
      <c r="O21" s="64" t="s">
        <v>50</v>
      </c>
      <c r="P21" s="60"/>
      <c r="Q21" s="74"/>
      <c r="R21" s="74"/>
      <c r="S21" s="60"/>
      <c r="T21" s="60"/>
      <c r="U21" s="2"/>
      <c r="V21" s="75"/>
      <c r="W21" s="2"/>
      <c r="X21" s="75"/>
      <c r="Y21" s="60"/>
      <c r="Z21" s="60"/>
      <c r="AA21" s="60"/>
    </row>
    <row r="22" spans="1:28" ht="24.75" customHeight="1">
      <c r="A22" s="63">
        <v>10</v>
      </c>
      <c r="B22" s="63">
        <v>2</v>
      </c>
      <c r="C22" s="68" t="s">
        <v>722</v>
      </c>
      <c r="D22" s="67">
        <v>11125</v>
      </c>
      <c r="E22" s="66">
        <v>22579</v>
      </c>
      <c r="F22" s="70">
        <f>(D22-E22)/E22</f>
        <v>-0.50728553080295846</v>
      </c>
      <c r="G22" s="67">
        <v>1671</v>
      </c>
      <c r="H22" s="66" t="s">
        <v>36</v>
      </c>
      <c r="I22" s="66" t="s">
        <v>36</v>
      </c>
      <c r="J22" s="66">
        <v>9</v>
      </c>
      <c r="K22" s="66">
        <v>3</v>
      </c>
      <c r="L22" s="67">
        <v>83865</v>
      </c>
      <c r="M22" s="67">
        <v>12119</v>
      </c>
      <c r="N22" s="65">
        <v>44806</v>
      </c>
      <c r="O22" s="64" t="s">
        <v>47</v>
      </c>
      <c r="P22" s="59"/>
      <c r="Q22" s="73"/>
      <c r="R22" s="60"/>
      <c r="S22" s="74"/>
      <c r="T22" s="74"/>
      <c r="U22" s="60"/>
      <c r="V22" s="60"/>
      <c r="W22" s="60"/>
      <c r="X22" s="2"/>
      <c r="Y22" s="75"/>
      <c r="Z22" s="75"/>
      <c r="AA22" s="2"/>
      <c r="AB22" s="60"/>
    </row>
    <row r="23" spans="1:28" ht="25.35" customHeight="1">
      <c r="A23" s="41"/>
      <c r="B23" s="41"/>
      <c r="C23" s="52" t="s">
        <v>52</v>
      </c>
      <c r="D23" s="62">
        <f>SUM(D13:D22)</f>
        <v>384960</v>
      </c>
      <c r="E23" s="62">
        <v>220794.41999999998</v>
      </c>
      <c r="F23" s="20">
        <f>(D23-E23)/E23</f>
        <v>0.74352232271087304</v>
      </c>
      <c r="G23" s="62">
        <f t="shared" ref="G23" si="0">SUM(G13:G22)</f>
        <v>59005</v>
      </c>
      <c r="H23" s="62"/>
      <c r="I23" s="43"/>
      <c r="J23" s="42"/>
      <c r="K23" s="44"/>
      <c r="L23" s="45"/>
      <c r="M23" s="49"/>
      <c r="N23" s="46"/>
      <c r="O23" s="53"/>
      <c r="P23" s="73"/>
      <c r="X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S24" s="61"/>
      <c r="T24" s="60"/>
      <c r="V24" s="60"/>
    </row>
    <row r="25" spans="1:28" ht="24.75" customHeight="1">
      <c r="A25" s="63">
        <v>11</v>
      </c>
      <c r="B25" s="63">
        <v>7</v>
      </c>
      <c r="C25" s="68" t="s">
        <v>732</v>
      </c>
      <c r="D25" s="67">
        <v>9462</v>
      </c>
      <c r="E25" s="66">
        <v>15670</v>
      </c>
      <c r="F25" s="70">
        <f t="shared" ref="F25:F35" si="1">(D25-E25)/E25</f>
        <v>-0.39617102744096999</v>
      </c>
      <c r="G25" s="67">
        <v>1361</v>
      </c>
      <c r="H25" s="66" t="s">
        <v>36</v>
      </c>
      <c r="I25" s="66" t="s">
        <v>36</v>
      </c>
      <c r="J25" s="66">
        <v>8</v>
      </c>
      <c r="K25" s="66">
        <v>2</v>
      </c>
      <c r="L25" s="67">
        <v>25132</v>
      </c>
      <c r="M25" s="67">
        <v>3715</v>
      </c>
      <c r="N25" s="65">
        <v>44813</v>
      </c>
      <c r="O25" s="64" t="s">
        <v>47</v>
      </c>
      <c r="P25" s="59"/>
      <c r="Q25" s="73"/>
      <c r="R25" s="91"/>
      <c r="S25" s="91"/>
      <c r="T25" s="91"/>
      <c r="U25" s="73"/>
      <c r="V25" s="90"/>
      <c r="W25" s="60"/>
      <c r="X25" s="2"/>
      <c r="Y25" s="75"/>
      <c r="Z25" s="75"/>
      <c r="AA25" s="2"/>
      <c r="AB25" s="60"/>
    </row>
    <row r="26" spans="1:28" ht="25.35" customHeight="1">
      <c r="A26" s="63">
        <v>12</v>
      </c>
      <c r="B26" s="63">
        <v>8</v>
      </c>
      <c r="C26" s="68" t="s">
        <v>686</v>
      </c>
      <c r="D26" s="67">
        <v>8865.4599999999991</v>
      </c>
      <c r="E26" s="66">
        <v>10929.47</v>
      </c>
      <c r="F26" s="70">
        <f t="shared" si="1"/>
        <v>-0.18884813261759265</v>
      </c>
      <c r="G26" s="67">
        <v>1365</v>
      </c>
      <c r="H26" s="66">
        <v>49</v>
      </c>
      <c r="I26" s="66">
        <f>G26/H26</f>
        <v>27.857142857142858</v>
      </c>
      <c r="J26" s="66">
        <v>6</v>
      </c>
      <c r="K26" s="66">
        <v>7</v>
      </c>
      <c r="L26" s="67">
        <v>168421.61</v>
      </c>
      <c r="M26" s="67">
        <v>24909</v>
      </c>
      <c r="N26" s="65">
        <v>44778</v>
      </c>
      <c r="O26" s="64" t="s">
        <v>142</v>
      </c>
      <c r="P26" s="59"/>
      <c r="Q26" s="73"/>
      <c r="R26" s="60"/>
      <c r="S26" s="60"/>
      <c r="T26" s="60"/>
      <c r="U26" s="60"/>
      <c r="V26" s="60"/>
      <c r="W26" s="60"/>
      <c r="X26" s="2"/>
      <c r="Y26" s="75"/>
      <c r="Z26" s="75"/>
      <c r="AA26" s="2"/>
      <c r="AB26" s="60"/>
    </row>
    <row r="27" spans="1:28" ht="25.35" customHeight="1">
      <c r="A27" s="63">
        <v>13</v>
      </c>
      <c r="B27" s="63">
        <v>13</v>
      </c>
      <c r="C27" s="68" t="s">
        <v>38</v>
      </c>
      <c r="D27" s="67">
        <v>2289.85</v>
      </c>
      <c r="E27" s="66">
        <v>3971.38</v>
      </c>
      <c r="F27" s="70">
        <f t="shared" si="1"/>
        <v>-0.42341201295267644</v>
      </c>
      <c r="G27" s="67">
        <v>345</v>
      </c>
      <c r="H27" s="66">
        <v>15</v>
      </c>
      <c r="I27" s="66">
        <f>G27/H27</f>
        <v>23</v>
      </c>
      <c r="J27" s="66">
        <v>3</v>
      </c>
      <c r="K27" s="66">
        <v>17</v>
      </c>
      <c r="L27" s="67">
        <v>362364</v>
      </c>
      <c r="M27" s="67">
        <v>54290</v>
      </c>
      <c r="N27" s="65">
        <v>44708</v>
      </c>
      <c r="O27" s="64" t="s">
        <v>39</v>
      </c>
      <c r="P27" s="59"/>
      <c r="Q27" s="73"/>
      <c r="R27" s="60"/>
      <c r="S27" s="74"/>
      <c r="T27" s="74"/>
      <c r="U27" s="60"/>
      <c r="V27" s="60"/>
      <c r="W27" s="60"/>
      <c r="X27" s="2"/>
      <c r="Y27" s="75"/>
      <c r="Z27" s="75"/>
      <c r="AA27" s="2"/>
      <c r="AB27" s="60"/>
    </row>
    <row r="28" spans="1:28" ht="25.35" customHeight="1">
      <c r="A28" s="63">
        <v>14</v>
      </c>
      <c r="B28" s="63">
        <v>20</v>
      </c>
      <c r="C28" s="68" t="s">
        <v>641</v>
      </c>
      <c r="D28" s="67">
        <v>1806.59</v>
      </c>
      <c r="E28" s="66">
        <v>1469.09</v>
      </c>
      <c r="F28" s="70">
        <f t="shared" si="1"/>
        <v>0.22973405305325068</v>
      </c>
      <c r="G28" s="67">
        <v>272</v>
      </c>
      <c r="H28" s="66">
        <v>9</v>
      </c>
      <c r="I28" s="66">
        <f>G28/H28</f>
        <v>30.222222222222221</v>
      </c>
      <c r="J28" s="66">
        <v>3</v>
      </c>
      <c r="K28" s="66">
        <v>13</v>
      </c>
      <c r="L28" s="67">
        <v>248633.83</v>
      </c>
      <c r="M28" s="67">
        <v>38564</v>
      </c>
      <c r="N28" s="65">
        <v>44736</v>
      </c>
      <c r="O28" s="64" t="s">
        <v>56</v>
      </c>
      <c r="P28" s="59"/>
      <c r="Q28" s="73"/>
      <c r="R28" s="60"/>
      <c r="S28" s="74"/>
      <c r="T28" s="74"/>
      <c r="U28" s="60"/>
      <c r="V28" s="60"/>
      <c r="W28" s="60"/>
      <c r="X28" s="2"/>
      <c r="Y28" s="75"/>
      <c r="Z28" s="75"/>
      <c r="AA28" s="2"/>
      <c r="AB28" s="60"/>
    </row>
    <row r="29" spans="1:28" ht="25.35" customHeight="1">
      <c r="A29" s="63">
        <v>15</v>
      </c>
      <c r="B29" s="63">
        <v>22</v>
      </c>
      <c r="C29" s="68" t="s">
        <v>703</v>
      </c>
      <c r="D29" s="67">
        <v>1277.02</v>
      </c>
      <c r="E29" s="66">
        <v>1278.94</v>
      </c>
      <c r="F29" s="70">
        <f t="shared" si="1"/>
        <v>-1.5012432170391674E-3</v>
      </c>
      <c r="G29" s="67">
        <v>225</v>
      </c>
      <c r="H29" s="66">
        <v>6</v>
      </c>
      <c r="I29" s="66">
        <f>G29/H29</f>
        <v>37.5</v>
      </c>
      <c r="J29" s="66">
        <v>1</v>
      </c>
      <c r="K29" s="66">
        <v>5</v>
      </c>
      <c r="L29" s="67">
        <v>22034</v>
      </c>
      <c r="M29" s="67">
        <v>3760</v>
      </c>
      <c r="N29" s="65">
        <v>44792</v>
      </c>
      <c r="O29" s="64" t="s">
        <v>84</v>
      </c>
      <c r="P29" s="59"/>
      <c r="Q29" s="73"/>
      <c r="R29" s="60"/>
      <c r="S29" s="74"/>
      <c r="T29" s="74"/>
      <c r="U29" s="60"/>
      <c r="V29" s="60"/>
      <c r="W29" s="60"/>
      <c r="X29" s="2"/>
      <c r="Y29" s="75"/>
      <c r="Z29" s="75"/>
      <c r="AA29" s="2"/>
      <c r="AB29" s="60"/>
    </row>
    <row r="30" spans="1:28" ht="25.5" customHeight="1">
      <c r="A30" s="63">
        <v>16</v>
      </c>
      <c r="B30" s="76">
        <v>17</v>
      </c>
      <c r="C30" s="68" t="s">
        <v>721</v>
      </c>
      <c r="D30" s="67">
        <v>924</v>
      </c>
      <c r="E30" s="66">
        <v>2161</v>
      </c>
      <c r="F30" s="70">
        <f t="shared" si="1"/>
        <v>-0.57242017584451643</v>
      </c>
      <c r="G30" s="67">
        <v>200</v>
      </c>
      <c r="H30" s="66" t="s">
        <v>36</v>
      </c>
      <c r="I30" s="66" t="s">
        <v>36</v>
      </c>
      <c r="J30" s="66">
        <v>6</v>
      </c>
      <c r="K30" s="66">
        <v>3</v>
      </c>
      <c r="L30" s="67">
        <v>10401</v>
      </c>
      <c r="M30" s="67">
        <v>1915</v>
      </c>
      <c r="N30" s="65">
        <v>44806</v>
      </c>
      <c r="O30" s="64" t="s">
        <v>47</v>
      </c>
      <c r="P30" s="59"/>
      <c r="Q30" s="73"/>
      <c r="R30" s="60"/>
      <c r="S30" s="74"/>
      <c r="T30" s="74"/>
      <c r="U30" s="2"/>
      <c r="V30" s="60"/>
      <c r="W30" s="60"/>
      <c r="X30" s="60"/>
      <c r="Y30" s="75"/>
      <c r="Z30" s="75"/>
      <c r="AA30" s="2"/>
      <c r="AB30" s="60"/>
    </row>
    <row r="31" spans="1:28" ht="25.35" customHeight="1">
      <c r="A31" s="63">
        <v>17</v>
      </c>
      <c r="B31" s="63">
        <v>14</v>
      </c>
      <c r="C31" s="68" t="s">
        <v>702</v>
      </c>
      <c r="D31" s="67">
        <v>888.93</v>
      </c>
      <c r="E31" s="66">
        <v>3960.7</v>
      </c>
      <c r="F31" s="70">
        <f t="shared" si="1"/>
        <v>-0.7755624005857551</v>
      </c>
      <c r="G31" s="67">
        <v>207</v>
      </c>
      <c r="H31" s="66">
        <v>31</v>
      </c>
      <c r="I31" s="66">
        <f>G31/H31</f>
        <v>6.67741935483871</v>
      </c>
      <c r="J31" s="66">
        <v>9</v>
      </c>
      <c r="K31" s="66">
        <v>5</v>
      </c>
      <c r="L31" s="67">
        <v>32348.720000000001</v>
      </c>
      <c r="M31" s="67">
        <v>7471</v>
      </c>
      <c r="N31" s="65">
        <v>44792</v>
      </c>
      <c r="O31" s="64" t="s">
        <v>41</v>
      </c>
      <c r="P31" s="60"/>
      <c r="Q31" s="74"/>
      <c r="R31" s="74"/>
      <c r="S31" s="60"/>
      <c r="T31" s="60"/>
      <c r="U31" s="2"/>
      <c r="V31" s="60"/>
      <c r="W31" s="2"/>
      <c r="X31" s="75"/>
      <c r="Y31" s="60"/>
      <c r="Z31" s="75"/>
    </row>
    <row r="32" spans="1:28" ht="25.35" customHeight="1">
      <c r="A32" s="63">
        <v>18</v>
      </c>
      <c r="B32" s="63">
        <v>16</v>
      </c>
      <c r="C32" s="68" t="s">
        <v>718</v>
      </c>
      <c r="D32" s="67">
        <v>817.72</v>
      </c>
      <c r="E32" s="66">
        <v>2471.62</v>
      </c>
      <c r="F32" s="70">
        <f t="shared" si="1"/>
        <v>-0.66915626188491761</v>
      </c>
      <c r="G32" s="67">
        <v>177</v>
      </c>
      <c r="H32" s="66">
        <v>10</v>
      </c>
      <c r="I32" s="66">
        <f>G32/H32</f>
        <v>17.7</v>
      </c>
      <c r="J32" s="66">
        <v>3</v>
      </c>
      <c r="K32" s="66">
        <v>4</v>
      </c>
      <c r="L32" s="67">
        <v>11101.68</v>
      </c>
      <c r="M32" s="67">
        <v>2630</v>
      </c>
      <c r="N32" s="65">
        <v>44799</v>
      </c>
      <c r="O32" s="64" t="s">
        <v>82</v>
      </c>
      <c r="P32" s="60"/>
      <c r="U32" s="61"/>
      <c r="X32" s="75"/>
      <c r="Y32" s="60"/>
      <c r="Z32" s="61"/>
    </row>
    <row r="33" spans="1:28" ht="25.35" customHeight="1">
      <c r="A33" s="63">
        <v>19</v>
      </c>
      <c r="B33" s="63">
        <v>10</v>
      </c>
      <c r="C33" s="68" t="s">
        <v>707</v>
      </c>
      <c r="D33" s="67">
        <v>574.98</v>
      </c>
      <c r="E33" s="66">
        <v>7631.37</v>
      </c>
      <c r="F33" s="70">
        <f t="shared" si="1"/>
        <v>-0.92465573022930347</v>
      </c>
      <c r="G33" s="67">
        <v>89</v>
      </c>
      <c r="H33" s="66">
        <v>4</v>
      </c>
      <c r="I33" s="66">
        <f>G33/H33</f>
        <v>22.25</v>
      </c>
      <c r="J33" s="66">
        <v>1</v>
      </c>
      <c r="K33" s="66">
        <v>4</v>
      </c>
      <c r="L33" s="67">
        <v>46452.04</v>
      </c>
      <c r="M33" s="67">
        <v>7392</v>
      </c>
      <c r="N33" s="65">
        <v>44799</v>
      </c>
      <c r="O33" s="64" t="s">
        <v>142</v>
      </c>
      <c r="P33" s="60"/>
      <c r="X33" s="60"/>
    </row>
    <row r="34" spans="1:28" ht="25.35" customHeight="1">
      <c r="A34" s="63">
        <v>20</v>
      </c>
      <c r="B34" s="63">
        <v>11</v>
      </c>
      <c r="C34" s="68" t="s">
        <v>733</v>
      </c>
      <c r="D34" s="67">
        <v>486.18</v>
      </c>
      <c r="E34" s="66">
        <v>4785.41</v>
      </c>
      <c r="F34" s="70">
        <f t="shared" si="1"/>
        <v>-0.89840368954802197</v>
      </c>
      <c r="G34" s="67">
        <v>75</v>
      </c>
      <c r="H34" s="66">
        <v>20</v>
      </c>
      <c r="I34" s="66">
        <f>G34/H34</f>
        <v>3.75</v>
      </c>
      <c r="J34" s="66">
        <v>4</v>
      </c>
      <c r="K34" s="66">
        <v>2</v>
      </c>
      <c r="L34" s="67">
        <v>5272</v>
      </c>
      <c r="M34" s="67">
        <v>801</v>
      </c>
      <c r="N34" s="65">
        <v>44813</v>
      </c>
      <c r="O34" s="64" t="s">
        <v>84</v>
      </c>
      <c r="Q34" s="73"/>
      <c r="R34" s="90"/>
      <c r="S34" s="74"/>
      <c r="T34" s="74"/>
      <c r="U34" s="60"/>
      <c r="V34" s="60"/>
      <c r="W34" s="2"/>
      <c r="Z34" s="75"/>
    </row>
    <row r="35" spans="1:28" ht="25.35" customHeight="1">
      <c r="A35" s="41"/>
      <c r="B35" s="41"/>
      <c r="C35" s="52" t="s">
        <v>66</v>
      </c>
      <c r="D35" s="62">
        <f>SUM(D23:D34)</f>
        <v>412352.73</v>
      </c>
      <c r="E35" s="62">
        <v>250608.59999999998</v>
      </c>
      <c r="F35" s="20">
        <f t="shared" si="1"/>
        <v>0.64540534522757809</v>
      </c>
      <c r="G35" s="62">
        <f t="shared" ref="G35" si="2">SUM(G23:G34)</f>
        <v>63321</v>
      </c>
      <c r="H35" s="62"/>
      <c r="I35" s="43"/>
      <c r="J35" s="42"/>
      <c r="K35" s="44"/>
      <c r="L35" s="45"/>
      <c r="M35" s="49"/>
      <c r="N35" s="46"/>
      <c r="O35" s="53"/>
      <c r="P35" s="73"/>
      <c r="X35" s="60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>
        <v>19</v>
      </c>
      <c r="C37" s="68" t="s">
        <v>717</v>
      </c>
      <c r="D37" s="67">
        <v>339.38</v>
      </c>
      <c r="E37" s="66">
        <v>1630.3</v>
      </c>
      <c r="F37" s="70">
        <f>(D37-E37)/E37</f>
        <v>-0.79182972459056622</v>
      </c>
      <c r="G37" s="67">
        <v>60</v>
      </c>
      <c r="H37" s="66">
        <v>4</v>
      </c>
      <c r="I37" s="66">
        <f>G37/H37</f>
        <v>15</v>
      </c>
      <c r="J37" s="66">
        <v>1</v>
      </c>
      <c r="K37" s="66">
        <v>4</v>
      </c>
      <c r="L37" s="67">
        <v>34441.660000000003</v>
      </c>
      <c r="M37" s="67">
        <v>5201</v>
      </c>
      <c r="N37" s="65">
        <v>44799</v>
      </c>
      <c r="O37" s="64" t="s">
        <v>142</v>
      </c>
      <c r="P37" s="61"/>
      <c r="T37" s="60"/>
      <c r="U37" s="60"/>
      <c r="V37" s="60"/>
      <c r="X37" s="60"/>
      <c r="Y37" s="75"/>
    </row>
    <row r="38" spans="1:28" ht="25.35" customHeight="1">
      <c r="A38" s="63">
        <v>22</v>
      </c>
      <c r="B38" s="63">
        <v>15</v>
      </c>
      <c r="C38" s="68" t="s">
        <v>699</v>
      </c>
      <c r="D38" s="67">
        <v>306.33999999999997</v>
      </c>
      <c r="E38" s="66">
        <v>2507.09</v>
      </c>
      <c r="F38" s="70">
        <f>(D38-E38)/E38</f>
        <v>-0.87781052933879511</v>
      </c>
      <c r="G38" s="67">
        <v>62</v>
      </c>
      <c r="H38" s="66">
        <v>12</v>
      </c>
      <c r="I38" s="66">
        <f>G38/H38</f>
        <v>5.166666666666667</v>
      </c>
      <c r="J38" s="66">
        <v>3</v>
      </c>
      <c r="K38" s="66">
        <v>6</v>
      </c>
      <c r="L38" s="67">
        <v>28294</v>
      </c>
      <c r="M38" s="67">
        <v>6466</v>
      </c>
      <c r="N38" s="65">
        <v>44785</v>
      </c>
      <c r="O38" s="64" t="s">
        <v>84</v>
      </c>
      <c r="T38" s="60"/>
      <c r="U38" s="60"/>
      <c r="V38" s="60"/>
    </row>
    <row r="39" spans="1:28" ht="25.35" customHeight="1">
      <c r="A39" s="63">
        <v>23</v>
      </c>
      <c r="B39" s="29">
        <v>31</v>
      </c>
      <c r="C39" s="68" t="s">
        <v>685</v>
      </c>
      <c r="D39" s="67">
        <v>292.5</v>
      </c>
      <c r="E39" s="66">
        <v>105</v>
      </c>
      <c r="F39" s="70">
        <f>(D39-E39)/E39</f>
        <v>1.7857142857142858</v>
      </c>
      <c r="G39" s="67">
        <v>52</v>
      </c>
      <c r="H39" s="66">
        <v>4</v>
      </c>
      <c r="I39" s="66">
        <f>G39/H39</f>
        <v>13</v>
      </c>
      <c r="J39" s="66">
        <v>2</v>
      </c>
      <c r="K39" s="66">
        <v>5</v>
      </c>
      <c r="L39" s="67">
        <v>5947.16</v>
      </c>
      <c r="M39" s="67">
        <v>1052</v>
      </c>
      <c r="N39" s="65">
        <v>44771</v>
      </c>
      <c r="O39" s="64" t="s">
        <v>50</v>
      </c>
      <c r="P39" s="59"/>
      <c r="Q39" s="73"/>
      <c r="R39" s="60"/>
      <c r="S39" s="74"/>
      <c r="T39" s="74"/>
      <c r="U39" s="74"/>
      <c r="V39" s="74"/>
      <c r="W39" s="75"/>
      <c r="X39" s="75"/>
      <c r="Y39" s="75"/>
      <c r="Z39" s="60"/>
      <c r="AA39" s="2"/>
      <c r="AB39" s="60"/>
    </row>
    <row r="40" spans="1:28" ht="25.35" customHeight="1">
      <c r="A40" s="63">
        <v>24</v>
      </c>
      <c r="B40" s="23">
        <v>29</v>
      </c>
      <c r="C40" s="68" t="s">
        <v>68</v>
      </c>
      <c r="D40" s="67">
        <v>237</v>
      </c>
      <c r="E40" s="66">
        <v>204</v>
      </c>
      <c r="F40" s="70">
        <f>(D40-E40)/E40</f>
        <v>0.16176470588235295</v>
      </c>
      <c r="G40" s="67">
        <v>35</v>
      </c>
      <c r="H40" s="66" t="s">
        <v>36</v>
      </c>
      <c r="I40" s="66" t="s">
        <v>36</v>
      </c>
      <c r="J40" s="66">
        <v>1</v>
      </c>
      <c r="K40" s="66" t="s">
        <v>36</v>
      </c>
      <c r="L40" s="67">
        <v>19563</v>
      </c>
      <c r="M40" s="67">
        <v>3265</v>
      </c>
      <c r="N40" s="65">
        <v>44603</v>
      </c>
      <c r="O40" s="64" t="s">
        <v>47</v>
      </c>
      <c r="P40" s="60"/>
    </row>
    <row r="41" spans="1:28" ht="25.35" customHeight="1">
      <c r="A41" s="63">
        <v>25</v>
      </c>
      <c r="B41" s="66" t="s">
        <v>36</v>
      </c>
      <c r="C41" s="68" t="s">
        <v>706</v>
      </c>
      <c r="D41" s="67">
        <v>183.5</v>
      </c>
      <c r="E41" s="66" t="s">
        <v>36</v>
      </c>
      <c r="F41" s="66" t="s">
        <v>36</v>
      </c>
      <c r="G41" s="67">
        <v>34</v>
      </c>
      <c r="H41" s="66">
        <v>3</v>
      </c>
      <c r="I41" s="66">
        <f>G41/H41</f>
        <v>11.333333333333334</v>
      </c>
      <c r="J41" s="66">
        <v>2</v>
      </c>
      <c r="K41" s="66">
        <v>5</v>
      </c>
      <c r="L41" s="67">
        <v>1936.9</v>
      </c>
      <c r="M41" s="67">
        <v>400</v>
      </c>
      <c r="N41" s="65">
        <v>44792</v>
      </c>
      <c r="O41" s="64" t="s">
        <v>82</v>
      </c>
      <c r="R41" s="74"/>
      <c r="S41" s="74"/>
      <c r="T41" s="74"/>
      <c r="U41" s="60"/>
      <c r="V41" s="2"/>
      <c r="W41" s="88"/>
      <c r="X41" s="75"/>
    </row>
    <row r="42" spans="1:28" ht="25.35" customHeight="1">
      <c r="A42" s="63">
        <v>26</v>
      </c>
      <c r="B42" s="63">
        <v>21</v>
      </c>
      <c r="C42" s="68" t="s">
        <v>698</v>
      </c>
      <c r="D42" s="67">
        <v>178</v>
      </c>
      <c r="E42" s="66">
        <v>1312.8</v>
      </c>
      <c r="F42" s="70">
        <f>(D42-E42)/E42</f>
        <v>-0.86441194393662402</v>
      </c>
      <c r="G42" s="67">
        <v>33</v>
      </c>
      <c r="H42" s="66">
        <v>2</v>
      </c>
      <c r="I42" s="66">
        <f>G42/H42</f>
        <v>16.5</v>
      </c>
      <c r="J42" s="66">
        <v>2</v>
      </c>
      <c r="K42" s="66">
        <v>6</v>
      </c>
      <c r="L42" s="67">
        <v>46266</v>
      </c>
      <c r="M42" s="67">
        <v>7213</v>
      </c>
      <c r="N42" s="65">
        <v>44785</v>
      </c>
      <c r="O42" s="64" t="s">
        <v>37</v>
      </c>
      <c r="P42" s="60"/>
      <c r="Q42" s="74"/>
      <c r="R42" s="74"/>
      <c r="S42" s="75"/>
      <c r="V42" s="60"/>
      <c r="X42" s="75"/>
      <c r="Y42" s="60"/>
      <c r="Z42" s="75"/>
    </row>
    <row r="43" spans="1:28" ht="25.35" customHeight="1">
      <c r="A43" s="63">
        <v>27</v>
      </c>
      <c r="B43" s="76">
        <v>30</v>
      </c>
      <c r="C43" s="68" t="s">
        <v>61</v>
      </c>
      <c r="D43" s="67">
        <v>156.5</v>
      </c>
      <c r="E43" s="66">
        <v>148.5</v>
      </c>
      <c r="F43" s="70">
        <f>(D43-E43)/E43</f>
        <v>5.387205387205387E-2</v>
      </c>
      <c r="G43" s="67">
        <v>35</v>
      </c>
      <c r="H43" s="66">
        <v>3</v>
      </c>
      <c r="I43" s="66">
        <f>G43/H43</f>
        <v>11.666666666666666</v>
      </c>
      <c r="J43" s="66">
        <v>1</v>
      </c>
      <c r="K43" s="66">
        <v>21</v>
      </c>
      <c r="L43" s="67">
        <v>27376.68</v>
      </c>
      <c r="M43" s="67">
        <v>4748</v>
      </c>
      <c r="N43" s="65">
        <v>44680</v>
      </c>
      <c r="O43" s="64" t="s">
        <v>50</v>
      </c>
      <c r="P43" s="73"/>
      <c r="Q43" s="74"/>
      <c r="R43" s="74"/>
      <c r="S43" s="75"/>
      <c r="V43" s="60"/>
      <c r="Z43" s="75"/>
    </row>
    <row r="44" spans="1:28" ht="25.35" customHeight="1">
      <c r="A44" s="63">
        <v>28</v>
      </c>
      <c r="B44" s="63">
        <v>28</v>
      </c>
      <c r="C44" s="68" t="s">
        <v>704</v>
      </c>
      <c r="D44" s="67">
        <v>75</v>
      </c>
      <c r="E44" s="66">
        <v>221.5</v>
      </c>
      <c r="F44" s="70">
        <f>(D44-E44)/E44</f>
        <v>-0.66139954853273142</v>
      </c>
      <c r="G44" s="67">
        <v>13</v>
      </c>
      <c r="H44" s="66">
        <v>4</v>
      </c>
      <c r="I44" s="66">
        <f>G44/H44</f>
        <v>3.25</v>
      </c>
      <c r="J44" s="66">
        <v>1</v>
      </c>
      <c r="K44" s="66">
        <v>5</v>
      </c>
      <c r="L44" s="67">
        <v>5520</v>
      </c>
      <c r="M44" s="67">
        <v>1041</v>
      </c>
      <c r="N44" s="65">
        <v>44792</v>
      </c>
      <c r="O44" s="64" t="s">
        <v>705</v>
      </c>
      <c r="P44" s="60"/>
      <c r="Q44" s="74"/>
      <c r="R44" s="74"/>
      <c r="S44" s="74"/>
      <c r="T44" s="74"/>
      <c r="U44" s="2"/>
      <c r="V44" s="60"/>
      <c r="X44" s="75"/>
      <c r="Z44" s="75"/>
    </row>
    <row r="45" spans="1:28" ht="25.35" customHeight="1">
      <c r="A45" s="63">
        <v>29</v>
      </c>
      <c r="B45" s="69" t="s">
        <v>36</v>
      </c>
      <c r="C45" s="68" t="s">
        <v>719</v>
      </c>
      <c r="D45" s="67">
        <v>34</v>
      </c>
      <c r="E45" s="66" t="s">
        <v>36</v>
      </c>
      <c r="F45" s="66" t="s">
        <v>36</v>
      </c>
      <c r="G45" s="67">
        <v>7</v>
      </c>
      <c r="H45" s="66">
        <v>1</v>
      </c>
      <c r="I45" s="66">
        <f>G45/H45</f>
        <v>7</v>
      </c>
      <c r="J45" s="66">
        <v>1</v>
      </c>
      <c r="K45" s="66" t="s">
        <v>36</v>
      </c>
      <c r="L45" s="67">
        <v>1359.5</v>
      </c>
      <c r="M45" s="67">
        <v>211</v>
      </c>
      <c r="N45" s="65">
        <v>40795</v>
      </c>
      <c r="O45" s="64" t="s">
        <v>41</v>
      </c>
      <c r="P45" s="60"/>
      <c r="R45" s="74"/>
      <c r="S45" s="74"/>
      <c r="T45" s="74"/>
      <c r="U45" s="60"/>
      <c r="V45" s="2"/>
      <c r="X45" s="75"/>
      <c r="Z45" s="88"/>
    </row>
    <row r="46" spans="1:28" ht="25.35" customHeight="1">
      <c r="A46" s="63">
        <v>30</v>
      </c>
      <c r="B46" s="23">
        <v>27</v>
      </c>
      <c r="C46" s="68" t="s">
        <v>668</v>
      </c>
      <c r="D46" s="67">
        <v>34</v>
      </c>
      <c r="E46" s="66">
        <v>332</v>
      </c>
      <c r="F46" s="70">
        <f>(D46-E46)/E46</f>
        <v>-0.89759036144578308</v>
      </c>
      <c r="G46" s="67">
        <v>9</v>
      </c>
      <c r="H46" s="66" t="s">
        <v>36</v>
      </c>
      <c r="I46" s="66" t="s">
        <v>36</v>
      </c>
      <c r="J46" s="66">
        <v>1</v>
      </c>
      <c r="K46" s="66" t="s">
        <v>36</v>
      </c>
      <c r="L46" s="67">
        <v>9097</v>
      </c>
      <c r="M46" s="67">
        <v>1635</v>
      </c>
      <c r="N46" s="65">
        <v>44764</v>
      </c>
      <c r="O46" s="64" t="s">
        <v>47</v>
      </c>
      <c r="P46" s="73"/>
      <c r="Q46" s="74"/>
      <c r="R46" s="74"/>
      <c r="S46" s="2"/>
      <c r="T46" s="60"/>
      <c r="U46" s="60"/>
      <c r="V46" s="60"/>
      <c r="X46" s="60"/>
      <c r="Y46" s="75"/>
      <c r="Z46" s="75"/>
      <c r="AA46" s="75"/>
    </row>
    <row r="47" spans="1:28" ht="25.35" customHeight="1">
      <c r="A47" s="41"/>
      <c r="B47" s="41"/>
      <c r="C47" s="52" t="s">
        <v>90</v>
      </c>
      <c r="D47" s="62">
        <f>SUM(D35:D46)</f>
        <v>414188.95</v>
      </c>
      <c r="E47" s="62">
        <v>257545.91999999998</v>
      </c>
      <c r="F47" s="20">
        <f>(D47-E47)/E47</f>
        <v>0.60821398374317104</v>
      </c>
      <c r="G47" s="62">
        <f t="shared" ref="G47" si="3">SUM(G35:G46)</f>
        <v>63661</v>
      </c>
      <c r="H47" s="62"/>
      <c r="I47" s="43"/>
      <c r="J47" s="42"/>
      <c r="K47" s="44"/>
      <c r="L47" s="45"/>
      <c r="M47" s="49"/>
      <c r="N47" s="46"/>
      <c r="O47" s="53"/>
      <c r="S47" s="61"/>
      <c r="T47" s="60"/>
      <c r="V47" s="60"/>
      <c r="X47" s="61"/>
    </row>
    <row r="48" spans="1:28" ht="23.1" customHeight="1">
      <c r="P48" s="73"/>
      <c r="S48" s="61"/>
      <c r="T48" s="61"/>
      <c r="V48" s="61"/>
      <c r="X48" s="4"/>
    </row>
    <row r="49" spans="16:22" ht="17.25" customHeight="1">
      <c r="P49" s="73"/>
      <c r="S49" s="61"/>
      <c r="T49" s="61"/>
      <c r="V49" s="61"/>
    </row>
    <row r="57" spans="16:22">
      <c r="P57" s="61"/>
    </row>
    <row r="67" spans="20:24" ht="12" customHeight="1"/>
    <row r="75" spans="20:24">
      <c r="T75" s="61"/>
      <c r="V75" s="61"/>
    </row>
    <row r="77" spans="20:24">
      <c r="X77" s="61"/>
    </row>
  </sheetData>
  <sortState xmlns:xlrd2="http://schemas.microsoft.com/office/spreadsheetml/2017/richdata2" ref="B13:O46">
    <sortCondition descending="1" ref="D13:D46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51FCC-780F-47D2-A692-1DB0CE402C9E}">
  <dimension ref="A1:AB81"/>
  <sheetViews>
    <sheetView topLeftCell="A7" zoomScale="60" zoomScaleNormal="60" workbookViewId="0">
      <selection activeCell="O15" sqref="O1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5.88671875" style="1" customWidth="1"/>
    <col min="17" max="17" width="7.109375" style="1" customWidth="1"/>
    <col min="18" max="18" width="8.44140625" style="1" customWidth="1"/>
    <col min="19" max="19" width="6.88671875" style="1" customWidth="1"/>
    <col min="20" max="20" width="9.5546875" style="1" customWidth="1"/>
    <col min="21" max="21" width="8" style="1" customWidth="1"/>
    <col min="22" max="22" width="11.88671875" style="1" bestFit="1" customWidth="1"/>
    <col min="23" max="23" width="12" style="1" bestFit="1" customWidth="1"/>
    <col min="24" max="24" width="12" style="1" customWidth="1"/>
    <col min="25" max="25" width="9.88671875" style="1" customWidth="1"/>
    <col min="26" max="29" width="8.88671875" style="1"/>
    <col min="30" max="30" width="10.88671875" style="1" bestFit="1" customWidth="1"/>
    <col min="31" max="31" width="9.6640625" style="1" bestFit="1" customWidth="1"/>
    <col min="32" max="16384" width="8.88671875" style="1"/>
  </cols>
  <sheetData>
    <row r="1" spans="1:26" ht="19.5" customHeight="1">
      <c r="E1" s="30" t="s">
        <v>730</v>
      </c>
      <c r="F1" s="30"/>
      <c r="G1" s="30"/>
      <c r="H1" s="30"/>
      <c r="I1" s="30"/>
    </row>
    <row r="2" spans="1:26" ht="19.5" customHeight="1">
      <c r="E2" s="30" t="s">
        <v>731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S5" s="4"/>
    </row>
    <row r="6" spans="1:26">
      <c r="A6" s="207"/>
      <c r="B6" s="207"/>
      <c r="C6" s="212"/>
      <c r="D6" s="32" t="s">
        <v>728</v>
      </c>
      <c r="E6" s="32" t="s">
        <v>723</v>
      </c>
      <c r="F6" s="212"/>
      <c r="G6" s="212" t="s">
        <v>728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P8" s="2"/>
      <c r="S8" s="4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P9" s="2"/>
      <c r="S9" s="60"/>
      <c r="V9" s="61"/>
      <c r="X9" s="61"/>
      <c r="Y9" s="60"/>
    </row>
    <row r="10" spans="1:26">
      <c r="A10" s="207"/>
      <c r="B10" s="207"/>
      <c r="C10" s="212"/>
      <c r="D10" s="32" t="s">
        <v>729</v>
      </c>
      <c r="E10" s="32" t="s">
        <v>724</v>
      </c>
      <c r="F10" s="212"/>
      <c r="G10" s="32" t="s">
        <v>729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P10" s="2"/>
      <c r="S10" s="60"/>
      <c r="U10" s="4"/>
      <c r="V10" s="61"/>
      <c r="X10" s="61"/>
      <c r="Y10" s="60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P11" s="73"/>
      <c r="Q11" s="75"/>
      <c r="R11" s="75"/>
      <c r="S11" s="75"/>
      <c r="T11" s="75"/>
      <c r="U11" s="81"/>
      <c r="V11" s="61"/>
      <c r="X11" s="61"/>
      <c r="Y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U12" s="4"/>
      <c r="V12" s="2"/>
      <c r="X12" s="60"/>
    </row>
    <row r="13" spans="1:26" ht="25.35" customHeight="1">
      <c r="A13" s="63">
        <v>1</v>
      </c>
      <c r="B13" s="63">
        <v>1</v>
      </c>
      <c r="C13" s="68" t="s">
        <v>701</v>
      </c>
      <c r="D13" s="67">
        <v>77175.42</v>
      </c>
      <c r="E13" s="66">
        <v>75166.44</v>
      </c>
      <c r="F13" s="70">
        <f>(D13-E13)/E13</f>
        <v>2.6727087247979231E-2</v>
      </c>
      <c r="G13" s="67">
        <v>10505</v>
      </c>
      <c r="H13" s="66">
        <v>256</v>
      </c>
      <c r="I13" s="66">
        <f>G13/H13</f>
        <v>41.03515625</v>
      </c>
      <c r="J13" s="66">
        <v>16</v>
      </c>
      <c r="K13" s="66">
        <v>4</v>
      </c>
      <c r="L13" s="67">
        <v>451390.98</v>
      </c>
      <c r="M13" s="67">
        <v>67825</v>
      </c>
      <c r="N13" s="65">
        <v>44792</v>
      </c>
      <c r="O13" s="64" t="s">
        <v>142</v>
      </c>
      <c r="P13" s="2"/>
      <c r="Q13" s="61"/>
      <c r="R13" s="60"/>
      <c r="S13" s="4"/>
      <c r="T13" s="61"/>
      <c r="U13" s="60"/>
      <c r="V13" s="2"/>
      <c r="X13" s="60"/>
      <c r="Y13" s="60"/>
    </row>
    <row r="14" spans="1:26" ht="25.35" customHeight="1">
      <c r="A14" s="63">
        <v>2</v>
      </c>
      <c r="B14" s="63">
        <v>2</v>
      </c>
      <c r="C14" s="68" t="s">
        <v>722</v>
      </c>
      <c r="D14" s="67">
        <v>22579</v>
      </c>
      <c r="E14" s="66">
        <v>42484</v>
      </c>
      <c r="F14" s="70">
        <f>(D14-E14)/E14</f>
        <v>-0.46852932868844743</v>
      </c>
      <c r="G14" s="67">
        <v>3460</v>
      </c>
      <c r="H14" s="66" t="s">
        <v>36</v>
      </c>
      <c r="I14" s="66" t="s">
        <v>36</v>
      </c>
      <c r="J14" s="66">
        <v>14</v>
      </c>
      <c r="K14" s="66">
        <v>2</v>
      </c>
      <c r="L14" s="67">
        <v>72740</v>
      </c>
      <c r="M14" s="67">
        <v>10448</v>
      </c>
      <c r="N14" s="65">
        <v>44806</v>
      </c>
      <c r="O14" s="64" t="s">
        <v>47</v>
      </c>
      <c r="P14" s="2"/>
      <c r="Q14" s="61"/>
      <c r="R14" s="60"/>
      <c r="S14" s="4"/>
      <c r="T14" s="61"/>
      <c r="U14" s="60"/>
      <c r="V14" s="2"/>
      <c r="W14" s="2"/>
      <c r="X14" s="60"/>
      <c r="Y14" s="60"/>
    </row>
    <row r="15" spans="1:26" ht="25.35" customHeight="1">
      <c r="A15" s="63">
        <v>3</v>
      </c>
      <c r="B15" s="63" t="s">
        <v>34</v>
      </c>
      <c r="C15" s="68" t="s">
        <v>727</v>
      </c>
      <c r="D15" s="67">
        <v>20504.509999999998</v>
      </c>
      <c r="E15" s="66" t="s">
        <v>36</v>
      </c>
      <c r="F15" s="66" t="s">
        <v>36</v>
      </c>
      <c r="G15" s="67">
        <v>2029</v>
      </c>
      <c r="H15" s="66">
        <v>224</v>
      </c>
      <c r="I15" s="66">
        <f>G15/H15</f>
        <v>9.0580357142857135</v>
      </c>
      <c r="J15" s="66">
        <v>17</v>
      </c>
      <c r="K15" s="66">
        <v>1</v>
      </c>
      <c r="L15" s="67">
        <v>20504.509999999998</v>
      </c>
      <c r="M15" s="67">
        <v>3305</v>
      </c>
      <c r="N15" s="65">
        <v>44813</v>
      </c>
      <c r="O15" s="64" t="s">
        <v>50</v>
      </c>
      <c r="P15" s="60"/>
      <c r="Q15" s="74"/>
      <c r="R15" s="74"/>
      <c r="S15" s="60"/>
      <c r="T15" s="60"/>
      <c r="U15" s="2"/>
      <c r="V15" s="75"/>
      <c r="W15" s="2"/>
      <c r="X15" s="60"/>
      <c r="Y15" s="75"/>
      <c r="Z15" s="60"/>
    </row>
    <row r="16" spans="1:26" ht="25.35" customHeight="1">
      <c r="A16" s="63">
        <v>4</v>
      </c>
      <c r="B16" s="63">
        <v>4</v>
      </c>
      <c r="C16" s="68" t="s">
        <v>676</v>
      </c>
      <c r="D16" s="67">
        <v>20136.650000000001</v>
      </c>
      <c r="E16" s="66">
        <v>14659.98</v>
      </c>
      <c r="F16" s="70">
        <f>(D16-E16)/E16</f>
        <v>0.37357963653429282</v>
      </c>
      <c r="G16" s="67">
        <v>3945</v>
      </c>
      <c r="H16" s="66">
        <v>186</v>
      </c>
      <c r="I16" s="66">
        <f>G16/H16</f>
        <v>21.20967741935484</v>
      </c>
      <c r="J16" s="66">
        <v>13</v>
      </c>
      <c r="K16" s="66">
        <v>7</v>
      </c>
      <c r="L16" s="67">
        <v>232422.84</v>
      </c>
      <c r="M16" s="67">
        <v>50800</v>
      </c>
      <c r="N16" s="65">
        <v>44771</v>
      </c>
      <c r="O16" s="64" t="s">
        <v>56</v>
      </c>
      <c r="P16" s="60"/>
      <c r="Q16" s="74"/>
      <c r="R16" s="74"/>
      <c r="S16" s="60"/>
      <c r="T16" s="60"/>
      <c r="U16" s="2"/>
      <c r="V16" s="75"/>
      <c r="W16" s="2"/>
      <c r="X16" s="60"/>
      <c r="Y16" s="75"/>
      <c r="Z16" s="60"/>
    </row>
    <row r="17" spans="1:28" ht="24.75" customHeight="1">
      <c r="A17" s="63">
        <v>5</v>
      </c>
      <c r="B17" s="63">
        <v>3</v>
      </c>
      <c r="C17" s="68" t="s">
        <v>652</v>
      </c>
      <c r="D17" s="67">
        <v>19464.89</v>
      </c>
      <c r="E17" s="66">
        <v>17370.57</v>
      </c>
      <c r="F17" s="70">
        <f>(D17-E17)/E17</f>
        <v>0.12056714316225661</v>
      </c>
      <c r="G17" s="67">
        <v>3547</v>
      </c>
      <c r="H17" s="66">
        <v>230</v>
      </c>
      <c r="I17" s="66">
        <f>G17/H17</f>
        <v>15.421739130434782</v>
      </c>
      <c r="J17" s="66">
        <v>15</v>
      </c>
      <c r="K17" s="66">
        <v>11</v>
      </c>
      <c r="L17" s="67">
        <v>1291740</v>
      </c>
      <c r="M17" s="67">
        <v>239688</v>
      </c>
      <c r="N17" s="65">
        <v>44743</v>
      </c>
      <c r="O17" s="64" t="s">
        <v>37</v>
      </c>
      <c r="P17" s="59"/>
      <c r="Q17" s="73"/>
      <c r="R17" s="60"/>
      <c r="S17" s="74"/>
      <c r="T17" s="74"/>
      <c r="U17" s="60"/>
      <c r="V17" s="60"/>
      <c r="W17" s="60"/>
      <c r="X17" s="75"/>
      <c r="Y17" s="2"/>
      <c r="Z17" s="75"/>
      <c r="AA17" s="2"/>
      <c r="AB17" s="60"/>
    </row>
    <row r="18" spans="1:28" ht="24.75" customHeight="1">
      <c r="A18" s="63">
        <v>6</v>
      </c>
      <c r="B18" s="63" t="s">
        <v>58</v>
      </c>
      <c r="C18" s="68" t="s">
        <v>735</v>
      </c>
      <c r="D18" s="67">
        <v>18543.39</v>
      </c>
      <c r="E18" s="66" t="s">
        <v>36</v>
      </c>
      <c r="F18" s="66" t="s">
        <v>36</v>
      </c>
      <c r="G18" s="67">
        <v>2575</v>
      </c>
      <c r="H18" s="66">
        <v>43</v>
      </c>
      <c r="I18" s="66">
        <f>G18/H18</f>
        <v>59.883720930232556</v>
      </c>
      <c r="J18" s="66">
        <v>12</v>
      </c>
      <c r="K18" s="66">
        <v>0</v>
      </c>
      <c r="L18" s="67">
        <v>18543.39</v>
      </c>
      <c r="M18" s="67">
        <v>2575</v>
      </c>
      <c r="N18" s="65" t="s">
        <v>60</v>
      </c>
      <c r="O18" s="64" t="s">
        <v>41</v>
      </c>
      <c r="P18" s="59"/>
      <c r="Q18" s="73"/>
      <c r="R18" s="60"/>
      <c r="S18" s="74"/>
      <c r="T18" s="74"/>
      <c r="U18" s="60"/>
      <c r="V18" s="60"/>
      <c r="W18" s="60"/>
      <c r="X18" s="75"/>
      <c r="Y18" s="2"/>
      <c r="Z18" s="75"/>
      <c r="AA18" s="2"/>
      <c r="AB18" s="60"/>
    </row>
    <row r="19" spans="1:28" ht="24.75" customHeight="1">
      <c r="A19" s="63">
        <v>7</v>
      </c>
      <c r="B19" s="63" t="s">
        <v>34</v>
      </c>
      <c r="C19" s="68" t="s">
        <v>732</v>
      </c>
      <c r="D19" s="67">
        <v>15670</v>
      </c>
      <c r="E19" s="66" t="s">
        <v>36</v>
      </c>
      <c r="F19" s="66" t="s">
        <v>36</v>
      </c>
      <c r="G19" s="67">
        <v>2354</v>
      </c>
      <c r="H19" s="66" t="s">
        <v>36</v>
      </c>
      <c r="I19" s="66" t="s">
        <v>36</v>
      </c>
      <c r="J19" s="66">
        <v>13</v>
      </c>
      <c r="K19" s="66">
        <v>1</v>
      </c>
      <c r="L19" s="67">
        <v>15670</v>
      </c>
      <c r="M19" s="67">
        <v>2354</v>
      </c>
      <c r="N19" s="65">
        <v>44813</v>
      </c>
      <c r="O19" s="64" t="s">
        <v>47</v>
      </c>
      <c r="P19" s="59"/>
      <c r="Q19" s="73"/>
      <c r="R19" s="91"/>
      <c r="S19" s="91"/>
      <c r="T19" s="91"/>
      <c r="U19" s="73"/>
      <c r="V19" s="90"/>
      <c r="W19" s="60"/>
      <c r="X19" s="75"/>
      <c r="Y19" s="2"/>
      <c r="Z19" s="75"/>
      <c r="AA19" s="2"/>
      <c r="AB19" s="60"/>
    </row>
    <row r="20" spans="1:28" ht="25.35" customHeight="1">
      <c r="A20" s="63">
        <v>8</v>
      </c>
      <c r="B20" s="63">
        <v>6</v>
      </c>
      <c r="C20" s="68" t="s">
        <v>686</v>
      </c>
      <c r="D20" s="67">
        <v>10929.47</v>
      </c>
      <c r="E20" s="66">
        <v>11097.5</v>
      </c>
      <c r="F20" s="70">
        <f>(D20-E20)/E20</f>
        <v>-1.5141248028835382E-2</v>
      </c>
      <c r="G20" s="67">
        <v>1707</v>
      </c>
      <c r="H20" s="66">
        <v>62</v>
      </c>
      <c r="I20" s="66">
        <f>G20/H20</f>
        <v>27.532258064516128</v>
      </c>
      <c r="J20" s="66">
        <v>7</v>
      </c>
      <c r="K20" s="66">
        <v>6</v>
      </c>
      <c r="L20" s="67">
        <v>159556.15</v>
      </c>
      <c r="M20" s="67">
        <v>23544</v>
      </c>
      <c r="N20" s="65">
        <v>44778</v>
      </c>
      <c r="O20" s="64" t="s">
        <v>142</v>
      </c>
      <c r="P20" s="59"/>
      <c r="Q20" s="73"/>
      <c r="R20" s="60"/>
      <c r="S20" s="60"/>
      <c r="T20" s="60"/>
      <c r="U20" s="60"/>
      <c r="V20" s="60"/>
      <c r="W20" s="60"/>
      <c r="X20" s="75"/>
      <c r="Y20" s="2"/>
      <c r="Z20" s="75"/>
      <c r="AA20" s="2"/>
      <c r="AB20" s="60"/>
    </row>
    <row r="21" spans="1:28" ht="25.35" customHeight="1">
      <c r="A21" s="63">
        <v>9</v>
      </c>
      <c r="B21" s="63" t="s">
        <v>58</v>
      </c>
      <c r="C21" s="68" t="s">
        <v>734</v>
      </c>
      <c r="D21" s="67">
        <v>8159.72</v>
      </c>
      <c r="E21" s="66" t="s">
        <v>36</v>
      </c>
      <c r="F21" s="66" t="s">
        <v>36</v>
      </c>
      <c r="G21" s="67">
        <v>1135</v>
      </c>
      <c r="H21" s="66">
        <v>23</v>
      </c>
      <c r="I21" s="66">
        <f>G21/H21</f>
        <v>49.347826086956523</v>
      </c>
      <c r="J21" s="66">
        <v>5</v>
      </c>
      <c r="K21" s="66">
        <v>0</v>
      </c>
      <c r="L21" s="67">
        <v>8160</v>
      </c>
      <c r="M21" s="67">
        <v>1135</v>
      </c>
      <c r="N21" s="65" t="s">
        <v>60</v>
      </c>
      <c r="O21" s="64" t="s">
        <v>37</v>
      </c>
      <c r="P21" s="59"/>
      <c r="Q21" s="73"/>
      <c r="R21" s="60"/>
      <c r="S21" s="74"/>
      <c r="T21" s="74"/>
      <c r="U21" s="60"/>
      <c r="V21" s="60"/>
      <c r="W21" s="60"/>
      <c r="X21" s="75"/>
      <c r="Y21" s="2"/>
      <c r="Z21" s="75"/>
      <c r="AA21" s="2"/>
      <c r="AB21" s="60"/>
    </row>
    <row r="22" spans="1:28" ht="25.35" customHeight="1">
      <c r="A22" s="63">
        <v>10</v>
      </c>
      <c r="B22" s="63">
        <v>5</v>
      </c>
      <c r="C22" s="68" t="s">
        <v>707</v>
      </c>
      <c r="D22" s="67">
        <v>7631.37</v>
      </c>
      <c r="E22" s="66">
        <v>12947.54</v>
      </c>
      <c r="F22" s="70">
        <f>(D22-E22)/E22</f>
        <v>-0.41059305474244534</v>
      </c>
      <c r="G22" s="67">
        <v>1055</v>
      </c>
      <c r="H22" s="66">
        <v>56</v>
      </c>
      <c r="I22" s="66">
        <f>G22/H22</f>
        <v>18.839285714285715</v>
      </c>
      <c r="J22" s="66">
        <v>8</v>
      </c>
      <c r="K22" s="66">
        <v>3</v>
      </c>
      <c r="L22" s="67">
        <v>45877.06</v>
      </c>
      <c r="M22" s="67">
        <v>7303</v>
      </c>
      <c r="N22" s="65">
        <v>44799</v>
      </c>
      <c r="O22" s="64" t="s">
        <v>142</v>
      </c>
      <c r="P22" s="59"/>
      <c r="Q22" s="73"/>
      <c r="R22" s="60"/>
      <c r="S22" s="74"/>
      <c r="T22" s="74"/>
      <c r="U22" s="60"/>
      <c r="V22" s="60"/>
      <c r="W22" s="60"/>
      <c r="X22" s="75"/>
      <c r="Y22" s="2"/>
      <c r="Z22" s="75"/>
      <c r="AA22" s="2"/>
      <c r="AB22" s="60"/>
    </row>
    <row r="23" spans="1:28" ht="25.35" customHeight="1">
      <c r="A23" s="41"/>
      <c r="B23" s="41"/>
      <c r="C23" s="52" t="s">
        <v>52</v>
      </c>
      <c r="D23" s="62">
        <f>SUM(D13:D22)</f>
        <v>220794.41999999998</v>
      </c>
      <c r="E23" s="62">
        <v>192795.91000000003</v>
      </c>
      <c r="F23" s="20">
        <f>(D23-E23)/E23</f>
        <v>0.14522356828005298</v>
      </c>
      <c r="G23" s="62">
        <f t="shared" ref="G23" si="0">SUM(G13:G22)</f>
        <v>32312</v>
      </c>
      <c r="H23" s="62"/>
      <c r="I23" s="43"/>
      <c r="J23" s="42"/>
      <c r="K23" s="44"/>
      <c r="L23" s="45"/>
      <c r="M23" s="49"/>
      <c r="N23" s="46"/>
      <c r="O23" s="53"/>
      <c r="P23" s="73"/>
      <c r="Y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S24" s="61"/>
      <c r="T24" s="60"/>
      <c r="V24" s="60"/>
    </row>
    <row r="25" spans="1:28" ht="25.35" customHeight="1">
      <c r="A25" s="63">
        <v>11</v>
      </c>
      <c r="B25" s="63" t="s">
        <v>34</v>
      </c>
      <c r="C25" s="68" t="s">
        <v>733</v>
      </c>
      <c r="D25" s="67">
        <v>4785.41</v>
      </c>
      <c r="E25" s="66" t="s">
        <v>36</v>
      </c>
      <c r="F25" s="66" t="s">
        <v>36</v>
      </c>
      <c r="G25" s="67">
        <v>726</v>
      </c>
      <c r="H25" s="66">
        <v>130</v>
      </c>
      <c r="I25" s="66">
        <f>G25/H25</f>
        <v>5.5846153846153843</v>
      </c>
      <c r="J25" s="66">
        <v>11</v>
      </c>
      <c r="K25" s="66">
        <v>1</v>
      </c>
      <c r="L25" s="67">
        <v>4785</v>
      </c>
      <c r="M25" s="67">
        <v>726</v>
      </c>
      <c r="N25" s="65">
        <v>44813</v>
      </c>
      <c r="O25" s="64" t="s">
        <v>84</v>
      </c>
      <c r="P25" s="59"/>
      <c r="Q25" s="73"/>
      <c r="R25" s="60"/>
      <c r="S25" s="74"/>
      <c r="T25" s="74"/>
      <c r="U25" s="60"/>
      <c r="V25" s="60"/>
      <c r="W25" s="60"/>
      <c r="X25" s="75"/>
      <c r="Y25" s="2"/>
      <c r="Z25" s="75"/>
      <c r="AA25" s="2"/>
      <c r="AB25" s="60"/>
    </row>
    <row r="26" spans="1:28" ht="25.35" customHeight="1">
      <c r="A26" s="63">
        <v>12</v>
      </c>
      <c r="B26" s="63" t="s">
        <v>58</v>
      </c>
      <c r="C26" s="68" t="s">
        <v>736</v>
      </c>
      <c r="D26" s="67">
        <v>4747</v>
      </c>
      <c r="E26" s="66" t="s">
        <v>36</v>
      </c>
      <c r="F26" s="66" t="s">
        <v>36</v>
      </c>
      <c r="G26" s="67">
        <v>906</v>
      </c>
      <c r="H26" s="66" t="s">
        <v>36</v>
      </c>
      <c r="I26" s="66" t="s">
        <v>36</v>
      </c>
      <c r="J26" s="66">
        <v>7</v>
      </c>
      <c r="K26" s="66">
        <v>0</v>
      </c>
      <c r="L26" s="67">
        <v>4747</v>
      </c>
      <c r="M26" s="67">
        <v>906</v>
      </c>
      <c r="N26" s="65" t="s">
        <v>60</v>
      </c>
      <c r="O26" s="64" t="s">
        <v>47</v>
      </c>
      <c r="P26" s="59"/>
      <c r="Q26" s="73"/>
      <c r="R26" s="60"/>
      <c r="S26" s="74"/>
      <c r="T26" s="74"/>
      <c r="U26" s="60"/>
      <c r="V26" s="60"/>
      <c r="W26" s="60"/>
      <c r="X26" s="75"/>
      <c r="Y26" s="2"/>
      <c r="Z26" s="75"/>
      <c r="AA26" s="2"/>
      <c r="AB26" s="60"/>
    </row>
    <row r="27" spans="1:28" ht="25.35" customHeight="1">
      <c r="A27" s="63">
        <v>13</v>
      </c>
      <c r="B27" s="63">
        <v>12</v>
      </c>
      <c r="C27" s="68" t="s">
        <v>38</v>
      </c>
      <c r="D27" s="67">
        <v>3971.38</v>
      </c>
      <c r="E27" s="66">
        <v>2575.15</v>
      </c>
      <c r="F27" s="70">
        <f>(D27-E27)/E27</f>
        <v>0.54219365862182789</v>
      </c>
      <c r="G27" s="67">
        <v>628</v>
      </c>
      <c r="H27" s="66">
        <v>35</v>
      </c>
      <c r="I27" s="66">
        <f>G27/H27</f>
        <v>17.942857142857143</v>
      </c>
      <c r="J27" s="66">
        <v>3</v>
      </c>
      <c r="K27" s="66">
        <v>16</v>
      </c>
      <c r="L27" s="67">
        <v>360074</v>
      </c>
      <c r="M27" s="67">
        <v>53945</v>
      </c>
      <c r="N27" s="65">
        <v>44708</v>
      </c>
      <c r="O27" s="64" t="s">
        <v>39</v>
      </c>
      <c r="P27" s="59"/>
      <c r="Q27" s="73"/>
      <c r="R27" s="60"/>
      <c r="S27" s="74"/>
      <c r="T27" s="74"/>
      <c r="U27" s="60"/>
      <c r="V27" s="60"/>
      <c r="W27" s="60"/>
      <c r="X27" s="75"/>
      <c r="Y27" s="2"/>
      <c r="Z27" s="75"/>
      <c r="AA27" s="2"/>
      <c r="AB27" s="60"/>
    </row>
    <row r="28" spans="1:28" ht="25.5" customHeight="1">
      <c r="A28" s="63">
        <v>14</v>
      </c>
      <c r="B28" s="76">
        <v>10</v>
      </c>
      <c r="C28" s="68" t="s">
        <v>702</v>
      </c>
      <c r="D28" s="67">
        <v>3960.7</v>
      </c>
      <c r="E28" s="66">
        <v>3031.74</v>
      </c>
      <c r="F28" s="70">
        <f>(D28-E28)/E28</f>
        <v>0.30641149966685799</v>
      </c>
      <c r="G28" s="67">
        <v>837</v>
      </c>
      <c r="H28" s="66">
        <v>76</v>
      </c>
      <c r="I28" s="66">
        <f>G28/H28</f>
        <v>11.013157894736842</v>
      </c>
      <c r="J28" s="66">
        <v>11</v>
      </c>
      <c r="K28" s="66">
        <v>4</v>
      </c>
      <c r="L28" s="67">
        <v>31459.79</v>
      </c>
      <c r="M28" s="67">
        <v>7264</v>
      </c>
      <c r="N28" s="65">
        <v>44792</v>
      </c>
      <c r="O28" s="64" t="s">
        <v>41</v>
      </c>
      <c r="P28" s="59"/>
      <c r="Q28" s="73"/>
      <c r="R28" s="60"/>
      <c r="S28" s="74"/>
      <c r="T28" s="74"/>
      <c r="U28" s="2"/>
      <c r="V28" s="60"/>
      <c r="W28" s="60"/>
      <c r="X28" s="75"/>
      <c r="Y28" s="60"/>
      <c r="Z28" s="75"/>
      <c r="AA28" s="2"/>
      <c r="AB28" s="60"/>
    </row>
    <row r="29" spans="1:28" ht="25.35" customHeight="1">
      <c r="A29" s="63">
        <v>15</v>
      </c>
      <c r="B29" s="63">
        <v>17</v>
      </c>
      <c r="C29" s="68" t="s">
        <v>699</v>
      </c>
      <c r="D29" s="67">
        <v>2507.09</v>
      </c>
      <c r="E29" s="66">
        <v>1470.15</v>
      </c>
      <c r="F29" s="70">
        <f t="shared" ref="F29:F35" si="1">(D29-E29)/E29</f>
        <v>0.70532938815767099</v>
      </c>
      <c r="G29" s="67">
        <v>542</v>
      </c>
      <c r="H29" s="66">
        <v>47</v>
      </c>
      <c r="I29" s="66">
        <f>G29/H29</f>
        <v>11.531914893617021</v>
      </c>
      <c r="J29" s="66">
        <v>12</v>
      </c>
      <c r="K29" s="66">
        <v>5</v>
      </c>
      <c r="L29" s="67">
        <v>27988</v>
      </c>
      <c r="M29" s="67">
        <v>6404</v>
      </c>
      <c r="N29" s="65">
        <v>44785</v>
      </c>
      <c r="O29" s="64" t="s">
        <v>84</v>
      </c>
      <c r="P29" s="60"/>
      <c r="Q29" s="74"/>
      <c r="R29" s="74"/>
      <c r="S29" s="60"/>
      <c r="T29" s="60"/>
      <c r="U29" s="2"/>
      <c r="V29" s="60"/>
      <c r="W29" s="2"/>
      <c r="X29" s="75"/>
      <c r="Y29" s="75"/>
      <c r="Z29" s="60"/>
    </row>
    <row r="30" spans="1:28" ht="25.35" customHeight="1">
      <c r="A30" s="63">
        <v>16</v>
      </c>
      <c r="B30" s="63">
        <v>13</v>
      </c>
      <c r="C30" s="68" t="s">
        <v>718</v>
      </c>
      <c r="D30" s="67">
        <v>2471.62</v>
      </c>
      <c r="E30" s="66">
        <v>2264</v>
      </c>
      <c r="F30" s="70">
        <f t="shared" si="1"/>
        <v>9.1704946996466377E-2</v>
      </c>
      <c r="G30" s="67">
        <v>505</v>
      </c>
      <c r="H30" s="66">
        <v>17</v>
      </c>
      <c r="I30" s="66">
        <f>G30/H30</f>
        <v>29.705882352941178</v>
      </c>
      <c r="J30" s="66">
        <v>7</v>
      </c>
      <c r="K30" s="66">
        <v>3</v>
      </c>
      <c r="L30" s="67">
        <v>10283.959999999999</v>
      </c>
      <c r="M30" s="67">
        <v>2453</v>
      </c>
      <c r="N30" s="65">
        <v>44799</v>
      </c>
      <c r="O30" s="64" t="s">
        <v>82</v>
      </c>
      <c r="P30" s="60"/>
      <c r="U30" s="61"/>
      <c r="X30" s="61"/>
      <c r="Y30" s="75"/>
      <c r="Z30" s="60"/>
    </row>
    <row r="31" spans="1:28" ht="25.35" customHeight="1">
      <c r="A31" s="63">
        <v>17</v>
      </c>
      <c r="B31" s="63">
        <v>8</v>
      </c>
      <c r="C31" s="68" t="s">
        <v>721</v>
      </c>
      <c r="D31" s="67">
        <v>2161</v>
      </c>
      <c r="E31" s="66">
        <v>6136</v>
      </c>
      <c r="F31" s="70">
        <f t="shared" si="1"/>
        <v>-0.64781616688396348</v>
      </c>
      <c r="G31" s="67">
        <v>546</v>
      </c>
      <c r="H31" s="66" t="s">
        <v>36</v>
      </c>
      <c r="I31" s="66" t="s">
        <v>36</v>
      </c>
      <c r="J31" s="66">
        <v>8</v>
      </c>
      <c r="K31" s="66">
        <v>2</v>
      </c>
      <c r="L31" s="67">
        <v>9477</v>
      </c>
      <c r="M31" s="67">
        <v>1895</v>
      </c>
      <c r="N31" s="65">
        <v>44806</v>
      </c>
      <c r="O31" s="64" t="s">
        <v>47</v>
      </c>
      <c r="P31" s="60"/>
      <c r="Y31" s="60"/>
    </row>
    <row r="32" spans="1:28" ht="25.35" customHeight="1">
      <c r="A32" s="63">
        <v>18</v>
      </c>
      <c r="B32" s="63">
        <v>11</v>
      </c>
      <c r="C32" s="68" t="s">
        <v>682</v>
      </c>
      <c r="D32" s="67">
        <v>2110.59</v>
      </c>
      <c r="E32" s="66">
        <v>2774.72</v>
      </c>
      <c r="F32" s="70">
        <f t="shared" si="1"/>
        <v>-0.23935027678468448</v>
      </c>
      <c r="G32" s="67">
        <v>302</v>
      </c>
      <c r="H32" s="66">
        <v>10</v>
      </c>
      <c r="I32" s="66">
        <f>G32/H32</f>
        <v>30.2</v>
      </c>
      <c r="J32" s="66">
        <v>2</v>
      </c>
      <c r="K32" s="66">
        <v>7</v>
      </c>
      <c r="L32" s="67">
        <v>99630.67</v>
      </c>
      <c r="M32" s="67">
        <v>14892</v>
      </c>
      <c r="N32" s="65">
        <v>44771</v>
      </c>
      <c r="O32" s="64" t="s">
        <v>41</v>
      </c>
    </row>
    <row r="33" spans="1:26" ht="25.35" customHeight="1">
      <c r="A33" s="63">
        <v>19</v>
      </c>
      <c r="B33" s="63">
        <v>7</v>
      </c>
      <c r="C33" s="68" t="s">
        <v>717</v>
      </c>
      <c r="D33" s="67">
        <v>1630.3</v>
      </c>
      <c r="E33" s="66">
        <v>6770.95</v>
      </c>
      <c r="F33" s="70">
        <f t="shared" si="1"/>
        <v>-0.75922137957007507</v>
      </c>
      <c r="G33" s="67">
        <v>246</v>
      </c>
      <c r="H33" s="66">
        <v>23</v>
      </c>
      <c r="I33" s="66">
        <f>G33/H33</f>
        <v>10.695652173913043</v>
      </c>
      <c r="J33" s="66">
        <v>5</v>
      </c>
      <c r="K33" s="66">
        <v>3</v>
      </c>
      <c r="L33" s="67">
        <v>34102.28</v>
      </c>
      <c r="M33" s="67">
        <v>5141</v>
      </c>
      <c r="N33" s="65">
        <v>44799</v>
      </c>
      <c r="O33" s="64" t="s">
        <v>142</v>
      </c>
      <c r="Q33" s="73"/>
      <c r="R33" s="90"/>
      <c r="S33" s="74"/>
      <c r="T33" s="74"/>
      <c r="U33" s="60"/>
      <c r="V33" s="60"/>
      <c r="W33" s="2"/>
      <c r="X33" s="75"/>
    </row>
    <row r="34" spans="1:26" ht="25.35" customHeight="1">
      <c r="A34" s="63">
        <v>20</v>
      </c>
      <c r="B34" s="63">
        <v>14</v>
      </c>
      <c r="C34" s="68" t="s">
        <v>641</v>
      </c>
      <c r="D34" s="67">
        <v>1469.09</v>
      </c>
      <c r="E34" s="66">
        <v>1675.04</v>
      </c>
      <c r="F34" s="70">
        <f>(D34-E34)/E34</f>
        <v>-0.12295228770656226</v>
      </c>
      <c r="G34" s="67">
        <v>236</v>
      </c>
      <c r="H34" s="66">
        <v>8</v>
      </c>
      <c r="I34" s="66">
        <f>G34/H34</f>
        <v>29.5</v>
      </c>
      <c r="J34" s="66">
        <v>2</v>
      </c>
      <c r="K34" s="66">
        <v>12</v>
      </c>
      <c r="L34" s="67">
        <v>246392.73</v>
      </c>
      <c r="M34" s="67">
        <v>38209</v>
      </c>
      <c r="N34" s="65">
        <v>44736</v>
      </c>
      <c r="O34" s="64" t="s">
        <v>56</v>
      </c>
      <c r="P34" s="61"/>
      <c r="T34" s="60"/>
      <c r="U34" s="60"/>
      <c r="V34" s="60"/>
      <c r="Y34" s="60"/>
      <c r="Z34" s="75"/>
    </row>
    <row r="35" spans="1:26" ht="25.35" customHeight="1">
      <c r="A35" s="41"/>
      <c r="B35" s="41"/>
      <c r="C35" s="52" t="s">
        <v>66</v>
      </c>
      <c r="D35" s="62">
        <f>SUM(D23:D34)</f>
        <v>250608.59999999998</v>
      </c>
      <c r="E35" s="62">
        <v>208804.15000000002</v>
      </c>
      <c r="F35" s="20">
        <f t="shared" si="1"/>
        <v>0.20020890389391183</v>
      </c>
      <c r="G35" s="62">
        <f>SUM(G23:G34)</f>
        <v>37786</v>
      </c>
      <c r="H35" s="62"/>
      <c r="I35" s="43"/>
      <c r="J35" s="42"/>
      <c r="K35" s="44"/>
      <c r="L35" s="45"/>
      <c r="M35" s="49"/>
      <c r="N35" s="46"/>
      <c r="O35" s="53"/>
      <c r="P35" s="73"/>
      <c r="Y35" s="60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16</v>
      </c>
      <c r="C37" s="68" t="s">
        <v>698</v>
      </c>
      <c r="D37" s="67">
        <v>1312.8</v>
      </c>
      <c r="E37" s="66">
        <v>1480.4</v>
      </c>
      <c r="F37" s="70">
        <f>(D37-E37)/E37</f>
        <v>-0.11321264523101873</v>
      </c>
      <c r="G37" s="67">
        <v>204</v>
      </c>
      <c r="H37" s="66">
        <v>13</v>
      </c>
      <c r="I37" s="66">
        <f t="shared" ref="I37:I42" si="2">G37/H37</f>
        <v>15.692307692307692</v>
      </c>
      <c r="J37" s="66">
        <v>3</v>
      </c>
      <c r="K37" s="66">
        <v>5</v>
      </c>
      <c r="L37" s="67">
        <v>46088</v>
      </c>
      <c r="M37" s="67">
        <v>7180</v>
      </c>
      <c r="N37" s="65">
        <v>44785</v>
      </c>
      <c r="O37" s="64" t="s">
        <v>37</v>
      </c>
      <c r="T37" s="60"/>
      <c r="U37" s="60"/>
      <c r="V37" s="60"/>
    </row>
    <row r="38" spans="1:26" ht="25.35" customHeight="1">
      <c r="A38" s="63">
        <v>22</v>
      </c>
      <c r="B38" s="63">
        <v>15</v>
      </c>
      <c r="C38" s="68" t="s">
        <v>703</v>
      </c>
      <c r="D38" s="67">
        <v>1278.94</v>
      </c>
      <c r="E38" s="66">
        <v>1558.84</v>
      </c>
      <c r="F38" s="70">
        <f>(D38-E38)/E38</f>
        <v>-0.17955659336429644</v>
      </c>
      <c r="G38" s="67">
        <v>223</v>
      </c>
      <c r="H38" s="66">
        <v>9</v>
      </c>
      <c r="I38" s="66">
        <f t="shared" si="2"/>
        <v>24.777777777777779</v>
      </c>
      <c r="J38" s="66">
        <v>2</v>
      </c>
      <c r="K38" s="66">
        <v>4</v>
      </c>
      <c r="L38" s="67">
        <v>20757</v>
      </c>
      <c r="M38" s="67">
        <v>3535</v>
      </c>
      <c r="N38" s="65">
        <v>44792</v>
      </c>
      <c r="O38" s="64" t="s">
        <v>84</v>
      </c>
      <c r="P38" s="60"/>
    </row>
    <row r="39" spans="1:26" ht="25.35" customHeight="1">
      <c r="A39" s="63">
        <v>23</v>
      </c>
      <c r="B39" s="69" t="s">
        <v>36</v>
      </c>
      <c r="C39" s="68" t="s">
        <v>700</v>
      </c>
      <c r="D39" s="67">
        <v>1247.2</v>
      </c>
      <c r="E39" s="66" t="s">
        <v>36</v>
      </c>
      <c r="F39" s="66" t="s">
        <v>36</v>
      </c>
      <c r="G39" s="67">
        <v>268</v>
      </c>
      <c r="H39" s="66">
        <v>19</v>
      </c>
      <c r="I39" s="66">
        <f t="shared" si="2"/>
        <v>14.105263157894736</v>
      </c>
      <c r="J39" s="66">
        <v>4</v>
      </c>
      <c r="K39" s="66" t="s">
        <v>36</v>
      </c>
      <c r="L39" s="67">
        <v>5664.94</v>
      </c>
      <c r="M39" s="67">
        <v>997</v>
      </c>
      <c r="N39" s="65">
        <v>44785</v>
      </c>
      <c r="O39" s="64" t="s">
        <v>80</v>
      </c>
      <c r="P39" s="60"/>
      <c r="Q39" s="74"/>
      <c r="R39" s="74"/>
      <c r="S39" s="74"/>
      <c r="T39" s="74"/>
      <c r="U39" s="75"/>
      <c r="V39" s="60"/>
      <c r="W39" s="2"/>
      <c r="X39" s="60"/>
    </row>
    <row r="40" spans="1:26" ht="25.35" customHeight="1">
      <c r="A40" s="63">
        <v>24</v>
      </c>
      <c r="B40" s="76">
        <v>19</v>
      </c>
      <c r="C40" s="68" t="s">
        <v>638</v>
      </c>
      <c r="D40" s="67">
        <v>1048.8499999999999</v>
      </c>
      <c r="E40" s="66">
        <v>787.2</v>
      </c>
      <c r="F40" s="70">
        <f>(D40-E40)/E40</f>
        <v>0.3323805894308941</v>
      </c>
      <c r="G40" s="67">
        <v>153</v>
      </c>
      <c r="H40" s="66">
        <v>6</v>
      </c>
      <c r="I40" s="66">
        <f t="shared" si="2"/>
        <v>25.5</v>
      </c>
      <c r="J40" s="66">
        <v>1</v>
      </c>
      <c r="K40" s="66">
        <v>12</v>
      </c>
      <c r="L40" s="67">
        <v>313120.62</v>
      </c>
      <c r="M40" s="67">
        <v>48658</v>
      </c>
      <c r="N40" s="65">
        <v>44736</v>
      </c>
      <c r="O40" s="64" t="s">
        <v>639</v>
      </c>
      <c r="P40" s="74"/>
      <c r="Q40" s="73"/>
      <c r="R40" s="73"/>
      <c r="S40" s="73"/>
      <c r="T40" s="81"/>
      <c r="U40" s="21"/>
      <c r="V40" s="74"/>
      <c r="X40" s="74"/>
      <c r="Y40" s="75"/>
      <c r="Z40" s="60"/>
    </row>
    <row r="41" spans="1:26" ht="25.35" customHeight="1">
      <c r="A41" s="63">
        <v>25</v>
      </c>
      <c r="B41" s="76">
        <v>18</v>
      </c>
      <c r="C41" s="68" t="s">
        <v>653</v>
      </c>
      <c r="D41" s="67">
        <v>606.53</v>
      </c>
      <c r="E41" s="66">
        <v>934.74</v>
      </c>
      <c r="F41" s="70">
        <f>(D41-E41)/E41</f>
        <v>-0.35112437683206027</v>
      </c>
      <c r="G41" s="67">
        <v>87</v>
      </c>
      <c r="H41" s="66">
        <v>7</v>
      </c>
      <c r="I41" s="66">
        <f t="shared" si="2"/>
        <v>12.428571428571429</v>
      </c>
      <c r="J41" s="66">
        <v>1</v>
      </c>
      <c r="K41" s="66">
        <v>10</v>
      </c>
      <c r="L41" s="67">
        <v>371685</v>
      </c>
      <c r="M41" s="67">
        <v>52698</v>
      </c>
      <c r="N41" s="65">
        <v>44750</v>
      </c>
      <c r="O41" s="64" t="s">
        <v>43</v>
      </c>
      <c r="P41" s="89"/>
      <c r="Q41" s="74"/>
      <c r="R41" s="74"/>
      <c r="S41" s="60"/>
      <c r="T41" s="60"/>
      <c r="U41" s="2"/>
      <c r="V41" s="60"/>
      <c r="X41" s="2"/>
      <c r="Y41" s="73"/>
    </row>
    <row r="42" spans="1:26" ht="25.35" customHeight="1">
      <c r="A42" s="63">
        <v>26</v>
      </c>
      <c r="B42" s="63">
        <v>9</v>
      </c>
      <c r="C42" s="68" t="s">
        <v>708</v>
      </c>
      <c r="D42" s="67">
        <v>432</v>
      </c>
      <c r="E42" s="66">
        <v>3131.19</v>
      </c>
      <c r="F42" s="70">
        <f>(D42-E42)/E42</f>
        <v>-0.86203328447012162</v>
      </c>
      <c r="G42" s="67">
        <v>61</v>
      </c>
      <c r="H42" s="66">
        <v>5</v>
      </c>
      <c r="I42" s="66">
        <f t="shared" si="2"/>
        <v>12.2</v>
      </c>
      <c r="J42" s="66">
        <v>1</v>
      </c>
      <c r="K42" s="66">
        <v>3</v>
      </c>
      <c r="L42" s="67">
        <v>13230</v>
      </c>
      <c r="M42" s="67">
        <v>2465</v>
      </c>
      <c r="N42" s="65">
        <v>44799</v>
      </c>
      <c r="O42" s="64" t="s">
        <v>37</v>
      </c>
      <c r="P42" s="60"/>
      <c r="Q42" s="74"/>
      <c r="R42" s="74"/>
      <c r="S42" s="60"/>
      <c r="T42" s="60"/>
      <c r="U42" s="60"/>
      <c r="V42" s="2"/>
      <c r="W42" s="2"/>
      <c r="X42" s="75"/>
      <c r="Y42" s="75"/>
    </row>
    <row r="43" spans="1:26" ht="25.35" customHeight="1">
      <c r="A43" s="63">
        <v>27</v>
      </c>
      <c r="B43" s="69" t="s">
        <v>36</v>
      </c>
      <c r="C43" s="68" t="s">
        <v>668</v>
      </c>
      <c r="D43" s="67">
        <v>332</v>
      </c>
      <c r="E43" s="66" t="s">
        <v>36</v>
      </c>
      <c r="F43" s="66" t="s">
        <v>36</v>
      </c>
      <c r="G43" s="67">
        <v>74</v>
      </c>
      <c r="H43" s="66" t="s">
        <v>36</v>
      </c>
      <c r="I43" s="66" t="s">
        <v>36</v>
      </c>
      <c r="J43" s="66">
        <v>3</v>
      </c>
      <c r="K43" s="66" t="s">
        <v>36</v>
      </c>
      <c r="L43" s="67">
        <v>9063</v>
      </c>
      <c r="M43" s="67">
        <v>1626</v>
      </c>
      <c r="N43" s="65">
        <v>44764</v>
      </c>
      <c r="O43" s="64" t="s">
        <v>47</v>
      </c>
      <c r="P43" s="60"/>
      <c r="Q43" s="74"/>
      <c r="R43" s="74"/>
      <c r="S43" s="75"/>
      <c r="V43" s="60"/>
      <c r="X43" s="75"/>
      <c r="Y43" s="75"/>
      <c r="Z43" s="60"/>
    </row>
    <row r="44" spans="1:26" ht="25.35" customHeight="1">
      <c r="A44" s="63">
        <v>28</v>
      </c>
      <c r="B44" s="76">
        <v>22</v>
      </c>
      <c r="C44" s="68" t="s">
        <v>704</v>
      </c>
      <c r="D44" s="67">
        <v>221.5</v>
      </c>
      <c r="E44" s="66">
        <v>239.6</v>
      </c>
      <c r="F44" s="70">
        <f>(D44-E44)/E44</f>
        <v>-7.5542570951585952E-2</v>
      </c>
      <c r="G44" s="67">
        <v>71</v>
      </c>
      <c r="H44" s="66">
        <v>7</v>
      </c>
      <c r="I44" s="66">
        <f>G44/H44</f>
        <v>10.142857142857142</v>
      </c>
      <c r="J44" s="66">
        <v>3</v>
      </c>
      <c r="K44" s="66">
        <v>4</v>
      </c>
      <c r="L44" s="67">
        <v>5445.12</v>
      </c>
      <c r="M44" s="67">
        <v>1028</v>
      </c>
      <c r="N44" s="65">
        <v>44792</v>
      </c>
      <c r="O44" s="64" t="s">
        <v>705</v>
      </c>
      <c r="P44" s="73"/>
      <c r="Q44" s="74"/>
      <c r="R44" s="74"/>
      <c r="S44" s="75"/>
      <c r="V44" s="60"/>
      <c r="X44" s="75"/>
    </row>
    <row r="45" spans="1:26" ht="25.35" customHeight="1">
      <c r="A45" s="63">
        <v>29</v>
      </c>
      <c r="B45" s="23">
        <v>23</v>
      </c>
      <c r="C45" s="68" t="s">
        <v>68</v>
      </c>
      <c r="D45" s="67">
        <v>204</v>
      </c>
      <c r="E45" s="66">
        <v>214</v>
      </c>
      <c r="F45" s="70">
        <f>(D45-E45)/E45</f>
        <v>-4.6728971962616821E-2</v>
      </c>
      <c r="G45" s="67">
        <v>37</v>
      </c>
      <c r="H45" s="66" t="s">
        <v>36</v>
      </c>
      <c r="I45" s="66" t="s">
        <v>36</v>
      </c>
      <c r="J45" s="66">
        <v>1</v>
      </c>
      <c r="K45" s="66" t="s">
        <v>36</v>
      </c>
      <c r="L45" s="67">
        <v>19326</v>
      </c>
      <c r="M45" s="67">
        <v>3230</v>
      </c>
      <c r="N45" s="65">
        <v>44603</v>
      </c>
      <c r="O45" s="64" t="s">
        <v>47</v>
      </c>
      <c r="P45" s="60"/>
      <c r="Q45" s="74"/>
      <c r="R45" s="74"/>
      <c r="S45" s="74"/>
      <c r="T45" s="74"/>
      <c r="U45" s="2"/>
      <c r="V45" s="60"/>
      <c r="X45" s="75"/>
      <c r="Y45" s="75"/>
    </row>
    <row r="46" spans="1:26" ht="25.35" customHeight="1">
      <c r="A46" s="63">
        <v>30</v>
      </c>
      <c r="B46" s="63">
        <v>25</v>
      </c>
      <c r="C46" s="68" t="s">
        <v>61</v>
      </c>
      <c r="D46" s="67">
        <v>148.5</v>
      </c>
      <c r="E46" s="66">
        <v>130.19999999999999</v>
      </c>
      <c r="F46" s="70">
        <f>(D46-E46)/E46</f>
        <v>0.14055299539170518</v>
      </c>
      <c r="G46" s="67">
        <v>33</v>
      </c>
      <c r="H46" s="66">
        <v>3</v>
      </c>
      <c r="I46" s="66">
        <f>G46/H46</f>
        <v>11</v>
      </c>
      <c r="J46" s="66">
        <v>1</v>
      </c>
      <c r="K46" s="66">
        <v>20</v>
      </c>
      <c r="L46" s="67">
        <v>27220.18</v>
      </c>
      <c r="M46" s="67">
        <v>4713</v>
      </c>
      <c r="N46" s="65">
        <v>44680</v>
      </c>
      <c r="O46" s="64" t="s">
        <v>50</v>
      </c>
      <c r="P46" s="60"/>
      <c r="R46" s="74"/>
      <c r="S46" s="74"/>
      <c r="T46" s="74"/>
      <c r="U46" s="60"/>
      <c r="V46" s="2"/>
      <c r="X46" s="88"/>
      <c r="Y46" s="75"/>
    </row>
    <row r="47" spans="1:26" ht="25.35" customHeight="1">
      <c r="A47" s="41"/>
      <c r="B47" s="41"/>
      <c r="C47" s="52" t="s">
        <v>90</v>
      </c>
      <c r="D47" s="62">
        <f>SUM(D35:D46)</f>
        <v>257440.91999999998</v>
      </c>
      <c r="E47" s="62">
        <v>209871.75000000003</v>
      </c>
      <c r="F47" s="20">
        <f>(D47-E47)/E47</f>
        <v>0.22665828059279036</v>
      </c>
      <c r="G47" s="62">
        <f>SUM(G35:G46)</f>
        <v>38997</v>
      </c>
      <c r="H47" s="62"/>
      <c r="I47" s="43"/>
      <c r="J47" s="42"/>
      <c r="K47" s="44"/>
      <c r="L47" s="45"/>
      <c r="M47" s="49"/>
      <c r="N47" s="46"/>
      <c r="O47" s="53"/>
      <c r="P47" s="73"/>
      <c r="Y47" s="60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7" ht="25.35" customHeight="1">
      <c r="A49" s="63">
        <v>31</v>
      </c>
      <c r="B49" s="69" t="s">
        <v>36</v>
      </c>
      <c r="C49" s="68" t="s">
        <v>685</v>
      </c>
      <c r="D49" s="67">
        <v>105</v>
      </c>
      <c r="E49" s="66" t="s">
        <v>36</v>
      </c>
      <c r="F49" s="66" t="s">
        <v>36</v>
      </c>
      <c r="G49" s="67">
        <v>17</v>
      </c>
      <c r="H49" s="66">
        <v>2</v>
      </c>
      <c r="I49" s="66">
        <f>G49/H49</f>
        <v>8.5</v>
      </c>
      <c r="J49" s="66">
        <v>2</v>
      </c>
      <c r="K49" s="66">
        <v>4</v>
      </c>
      <c r="L49" s="67">
        <v>5654.66</v>
      </c>
      <c r="M49" s="67">
        <v>1000</v>
      </c>
      <c r="N49" s="65">
        <v>44771</v>
      </c>
      <c r="O49" s="64" t="s">
        <v>50</v>
      </c>
      <c r="P49" s="73"/>
      <c r="Q49" s="74"/>
      <c r="R49" s="74"/>
      <c r="S49" s="2"/>
      <c r="T49" s="60"/>
      <c r="U49" s="60"/>
      <c r="V49" s="60"/>
      <c r="X49" s="75"/>
      <c r="Y49" s="60"/>
      <c r="Z49" s="75"/>
      <c r="AA49" s="75"/>
    </row>
    <row r="50" spans="1:27" ht="25.35" customHeight="1">
      <c r="A50" s="41"/>
      <c r="B50" s="41"/>
      <c r="C50" s="52" t="s">
        <v>113</v>
      </c>
      <c r="D50" s="62">
        <f>SUM(D47:D49)</f>
        <v>257545.91999999998</v>
      </c>
      <c r="E50" s="62">
        <v>209871.75000000003</v>
      </c>
      <c r="F50" s="20">
        <f t="shared" ref="F50" si="3">(D50-E50)/E50</f>
        <v>0.22715858613653314</v>
      </c>
      <c r="G50" s="62">
        <f>SUM(G47:G49)</f>
        <v>39014</v>
      </c>
      <c r="H50" s="62"/>
      <c r="I50" s="43"/>
      <c r="J50" s="42"/>
      <c r="K50" s="44"/>
      <c r="L50" s="45"/>
      <c r="M50" s="49"/>
      <c r="N50" s="46"/>
      <c r="O50" s="53"/>
      <c r="S50" s="61"/>
      <c r="T50" s="60"/>
      <c r="V50" s="60"/>
      <c r="Y50" s="61"/>
    </row>
    <row r="51" spans="1:27" ht="23.1" customHeight="1">
      <c r="P51" s="73"/>
      <c r="S51" s="61"/>
      <c r="T51" s="61"/>
      <c r="V51" s="61"/>
      <c r="Y51" s="4"/>
    </row>
    <row r="52" spans="1:27" ht="17.25" customHeight="1">
      <c r="P52" s="73"/>
      <c r="S52" s="61"/>
      <c r="T52" s="61"/>
      <c r="V52" s="61"/>
    </row>
    <row r="61" spans="1:27">
      <c r="P61" s="61"/>
    </row>
    <row r="71" spans="20:22" ht="12" customHeight="1"/>
    <row r="79" spans="20:22">
      <c r="T79" s="61"/>
      <c r="V79" s="61"/>
    </row>
    <row r="81" spans="25:25">
      <c r="Y81" s="61"/>
    </row>
  </sheetData>
  <sortState xmlns:xlrd2="http://schemas.microsoft.com/office/spreadsheetml/2017/richdata2" ref="B14:O49">
    <sortCondition descending="1" ref="D14:D49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16966-D5B6-44C7-8F2D-EF3FE431B694}">
  <sheetPr>
    <tabColor theme="0"/>
  </sheetPr>
  <dimension ref="A1:Y97"/>
  <sheetViews>
    <sheetView topLeftCell="A52" zoomScale="60" zoomScaleNormal="60" workbookViewId="0">
      <selection activeCell="C61" sqref="C61:O61"/>
    </sheetView>
  </sheetViews>
  <sheetFormatPr defaultColWidth="8.88671875" defaultRowHeight="14.4"/>
  <cols>
    <col min="1" max="1" width="4.109375" style="1" customWidth="1"/>
    <col min="2" max="2" width="5.88671875" style="58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82" customWidth="1"/>
    <col min="15" max="15" width="15.6640625" style="1" customWidth="1"/>
    <col min="16" max="16" width="18.109375" style="1" customWidth="1"/>
    <col min="17" max="17" width="11.664062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58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156"/>
      <c r="C1" s="30"/>
      <c r="D1" s="30"/>
      <c r="E1" s="30"/>
      <c r="F1" s="30" t="s">
        <v>1014</v>
      </c>
      <c r="G1" s="30"/>
      <c r="H1" s="30"/>
      <c r="I1" s="30"/>
    </row>
    <row r="2" spans="1:24" ht="19.5" customHeight="1">
      <c r="A2" s="30"/>
      <c r="B2" s="156"/>
      <c r="C2" s="30"/>
      <c r="D2" s="30"/>
      <c r="E2" s="30"/>
      <c r="F2" s="30" t="s">
        <v>1011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8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7" t="s">
        <v>10</v>
      </c>
      <c r="O5" s="211" t="s">
        <v>11</v>
      </c>
      <c r="Q5" s="4"/>
    </row>
    <row r="6" spans="1:24">
      <c r="A6" s="207"/>
      <c r="B6" s="209"/>
      <c r="C6" s="212"/>
      <c r="D6" s="32" t="s">
        <v>1012</v>
      </c>
      <c r="E6" s="32" t="s">
        <v>993</v>
      </c>
      <c r="F6" s="212"/>
      <c r="G6" s="212" t="s">
        <v>1012</v>
      </c>
      <c r="H6" s="212"/>
      <c r="I6" s="212"/>
      <c r="J6" s="215"/>
      <c r="K6" s="215"/>
      <c r="L6" s="212"/>
      <c r="M6" s="212"/>
      <c r="N6" s="218"/>
      <c r="O6" s="212"/>
    </row>
    <row r="7" spans="1:24">
      <c r="A7" s="207"/>
      <c r="B7" s="209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8"/>
      <c r="O7" s="212"/>
    </row>
    <row r="8" spans="1:24" ht="18" customHeight="1" thickBot="1">
      <c r="A8" s="220"/>
      <c r="B8" s="21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9"/>
      <c r="O8" s="213"/>
      <c r="Q8" s="4"/>
    </row>
    <row r="9" spans="1:24" ht="15" customHeight="1">
      <c r="A9" s="206"/>
      <c r="B9" s="208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172" t="s">
        <v>25</v>
      </c>
      <c r="O9" s="211" t="s">
        <v>26</v>
      </c>
      <c r="Q9" s="60"/>
      <c r="S9" s="61"/>
      <c r="U9" s="60"/>
      <c r="W9" s="61"/>
    </row>
    <row r="10" spans="1:24">
      <c r="A10" s="207"/>
      <c r="B10" s="209"/>
      <c r="C10" s="212"/>
      <c r="D10" s="32" t="s">
        <v>1013</v>
      </c>
      <c r="E10" s="32" t="s">
        <v>994</v>
      </c>
      <c r="F10" s="212"/>
      <c r="G10" s="32" t="s">
        <v>1013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173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9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174"/>
      <c r="O11" s="212"/>
      <c r="P11" s="75"/>
      <c r="Q11" s="75"/>
      <c r="R11" s="81"/>
      <c r="S11" s="61"/>
      <c r="U11" s="60"/>
      <c r="W11" s="61"/>
    </row>
    <row r="12" spans="1:24" ht="15" customHeight="1" thickBot="1">
      <c r="A12" s="207"/>
      <c r="B12" s="21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175"/>
      <c r="O12" s="213"/>
      <c r="R12" s="4"/>
      <c r="S12" s="2"/>
      <c r="T12" s="4"/>
      <c r="U12" s="2"/>
      <c r="W12" s="60"/>
    </row>
    <row r="13" spans="1:24" s="106" customFormat="1" ht="25.35" customHeight="1">
      <c r="A13" s="95">
        <v>1</v>
      </c>
      <c r="B13" s="157">
        <v>1</v>
      </c>
      <c r="C13" s="96" t="s">
        <v>979</v>
      </c>
      <c r="D13" s="97">
        <v>65756.06</v>
      </c>
      <c r="E13" s="97">
        <v>79022.790000000008</v>
      </c>
      <c r="F13" s="98">
        <f>(D13-E13)/E13</f>
        <v>-0.16788485954494911</v>
      </c>
      <c r="G13" s="97">
        <v>10204</v>
      </c>
      <c r="H13" s="97">
        <v>291</v>
      </c>
      <c r="I13" s="99">
        <f t="shared" ref="I13:I22" si="0">G13/H13</f>
        <v>35.065292096219935</v>
      </c>
      <c r="J13" s="97">
        <v>17</v>
      </c>
      <c r="K13" s="99">
        <v>2</v>
      </c>
      <c r="L13" s="97">
        <v>146390.17000000001</v>
      </c>
      <c r="M13" s="97">
        <v>22802</v>
      </c>
      <c r="N13" s="176">
        <v>44988</v>
      </c>
      <c r="O13" s="101" t="s">
        <v>980</v>
      </c>
      <c r="P13" s="149" t="s">
        <v>926</v>
      </c>
      <c r="Q13" s="109"/>
      <c r="R13" s="103"/>
      <c r="S13" s="105"/>
      <c r="T13" s="105"/>
      <c r="U13" s="103"/>
      <c r="V13" s="143"/>
      <c r="W13" s="143"/>
      <c r="X13" s="171"/>
    </row>
    <row r="14" spans="1:24" s="106" customFormat="1" ht="25.35" customHeight="1">
      <c r="A14" s="95">
        <v>2</v>
      </c>
      <c r="B14" s="157" t="s">
        <v>34</v>
      </c>
      <c r="C14" s="96" t="s">
        <v>1004</v>
      </c>
      <c r="D14" s="97">
        <v>58109.36</v>
      </c>
      <c r="E14" s="98" t="s">
        <v>36</v>
      </c>
      <c r="F14" s="98" t="s">
        <v>36</v>
      </c>
      <c r="G14" s="97">
        <v>7878</v>
      </c>
      <c r="H14" s="97">
        <v>199</v>
      </c>
      <c r="I14" s="99">
        <f t="shared" si="0"/>
        <v>39.587939698492463</v>
      </c>
      <c r="J14" s="97">
        <v>17</v>
      </c>
      <c r="K14" s="99">
        <v>1</v>
      </c>
      <c r="L14" s="97">
        <v>60623.45</v>
      </c>
      <c r="M14" s="97">
        <v>8213</v>
      </c>
      <c r="N14" s="176">
        <v>44995</v>
      </c>
      <c r="O14" s="101" t="s">
        <v>853</v>
      </c>
      <c r="P14" s="149"/>
      <c r="Q14" s="109"/>
      <c r="R14" s="103"/>
      <c r="S14" s="105"/>
      <c r="T14" s="105"/>
      <c r="U14" s="103"/>
      <c r="V14" s="143"/>
      <c r="W14" s="143"/>
      <c r="X14" s="171"/>
    </row>
    <row r="15" spans="1:24" s="106" customFormat="1" ht="25.35" customHeight="1">
      <c r="A15" s="95">
        <v>3</v>
      </c>
      <c r="B15" s="157">
        <v>2</v>
      </c>
      <c r="C15" s="96" t="s">
        <v>962</v>
      </c>
      <c r="D15" s="97">
        <v>35221.769999999997</v>
      </c>
      <c r="E15" s="97">
        <v>38994.79</v>
      </c>
      <c r="F15" s="98">
        <f t="shared" ref="F15:F23" si="1">(D15-E15)/E15</f>
        <v>-9.6757028310705193E-2</v>
      </c>
      <c r="G15" s="97">
        <v>6172</v>
      </c>
      <c r="H15" s="99">
        <v>162</v>
      </c>
      <c r="I15" s="99">
        <f t="shared" si="0"/>
        <v>38.098765432098766</v>
      </c>
      <c r="J15" s="99">
        <v>19</v>
      </c>
      <c r="K15" s="99">
        <v>4</v>
      </c>
      <c r="L15" s="97">
        <v>231754.11</v>
      </c>
      <c r="M15" s="97">
        <v>37719</v>
      </c>
      <c r="N15" s="176">
        <v>44974</v>
      </c>
      <c r="O15" s="101" t="s">
        <v>983</v>
      </c>
      <c r="P15" s="149"/>
      <c r="Q15" s="109"/>
      <c r="R15" s="103"/>
      <c r="S15" s="105"/>
      <c r="T15" s="105"/>
      <c r="U15" s="103"/>
      <c r="V15" s="143"/>
      <c r="W15" s="143"/>
      <c r="X15" s="171"/>
    </row>
    <row r="16" spans="1:24" s="106" customFormat="1" ht="25.35" customHeight="1">
      <c r="A16" s="95">
        <v>4</v>
      </c>
      <c r="B16" s="157">
        <v>4</v>
      </c>
      <c r="C16" s="96" t="s">
        <v>986</v>
      </c>
      <c r="D16" s="97">
        <v>29442.23</v>
      </c>
      <c r="E16" s="97">
        <v>26336.23</v>
      </c>
      <c r="F16" s="98">
        <f t="shared" si="1"/>
        <v>0.11793639408525822</v>
      </c>
      <c r="G16" s="97">
        <v>4670</v>
      </c>
      <c r="H16" s="97">
        <v>95</v>
      </c>
      <c r="I16" s="99">
        <f t="shared" si="0"/>
        <v>49.157894736842103</v>
      </c>
      <c r="J16" s="97">
        <v>14</v>
      </c>
      <c r="K16" s="99">
        <v>3</v>
      </c>
      <c r="L16" s="97">
        <v>76429.42</v>
      </c>
      <c r="M16" s="97">
        <v>11985</v>
      </c>
      <c r="N16" s="176">
        <v>44981</v>
      </c>
      <c r="O16" s="101" t="s">
        <v>814</v>
      </c>
      <c r="P16" s="149"/>
      <c r="Q16" s="109"/>
      <c r="R16" s="103"/>
      <c r="S16" s="105"/>
      <c r="T16" s="105"/>
      <c r="U16" s="103"/>
      <c r="V16" s="143"/>
      <c r="W16" s="143"/>
      <c r="X16" s="171"/>
    </row>
    <row r="17" spans="1:24" s="106" customFormat="1" ht="25.35" customHeight="1">
      <c r="A17" s="95">
        <v>5</v>
      </c>
      <c r="B17" s="157">
        <v>6</v>
      </c>
      <c r="C17" s="96" t="s">
        <v>944</v>
      </c>
      <c r="D17" s="97">
        <v>24128.7</v>
      </c>
      <c r="E17" s="97">
        <v>18291.02</v>
      </c>
      <c r="F17" s="98">
        <f t="shared" si="1"/>
        <v>0.31915552003114095</v>
      </c>
      <c r="G17" s="97">
        <v>4591</v>
      </c>
      <c r="H17" s="99">
        <v>168</v>
      </c>
      <c r="I17" s="99">
        <f t="shared" si="0"/>
        <v>27.327380952380953</v>
      </c>
      <c r="J17" s="99">
        <v>12</v>
      </c>
      <c r="K17" s="99">
        <v>6</v>
      </c>
      <c r="L17" s="97">
        <v>275244.19</v>
      </c>
      <c r="M17" s="97">
        <v>54581</v>
      </c>
      <c r="N17" s="176">
        <v>44960</v>
      </c>
      <c r="O17" s="101" t="s">
        <v>56</v>
      </c>
      <c r="P17" s="149"/>
      <c r="Q17" s="109"/>
      <c r="R17" s="103"/>
      <c r="S17" s="105"/>
      <c r="T17" s="105"/>
      <c r="U17" s="103"/>
      <c r="V17" s="143"/>
      <c r="W17" s="143"/>
      <c r="X17" s="171"/>
    </row>
    <row r="18" spans="1:24" s="106" customFormat="1" ht="25.35" customHeight="1">
      <c r="A18" s="95">
        <v>6</v>
      </c>
      <c r="B18" s="157">
        <v>3</v>
      </c>
      <c r="C18" s="96" t="s">
        <v>1000</v>
      </c>
      <c r="D18" s="97">
        <v>23910</v>
      </c>
      <c r="E18" s="97">
        <v>38361.1</v>
      </c>
      <c r="F18" s="98">
        <f t="shared" si="1"/>
        <v>-0.37671234662196856</v>
      </c>
      <c r="G18" s="97">
        <v>3564</v>
      </c>
      <c r="H18" s="99">
        <v>104</v>
      </c>
      <c r="I18" s="99">
        <f t="shared" si="0"/>
        <v>34.269230769230766</v>
      </c>
      <c r="J18" s="99">
        <v>10</v>
      </c>
      <c r="K18" s="99">
        <v>2</v>
      </c>
      <c r="L18" s="97">
        <v>63628.45</v>
      </c>
      <c r="M18" s="97">
        <v>9070</v>
      </c>
      <c r="N18" s="176">
        <v>44988</v>
      </c>
      <c r="O18" s="101" t="s">
        <v>56</v>
      </c>
      <c r="P18" s="149"/>
      <c r="Q18" s="109"/>
      <c r="R18" s="103"/>
      <c r="S18" s="105"/>
      <c r="T18" s="105"/>
      <c r="U18" s="103"/>
      <c r="V18" s="143"/>
      <c r="W18" s="143"/>
      <c r="X18" s="171"/>
    </row>
    <row r="19" spans="1:24" s="106" customFormat="1" ht="25.35" customHeight="1">
      <c r="A19" s="95">
        <v>7</v>
      </c>
      <c r="B19" s="157" t="s">
        <v>34</v>
      </c>
      <c r="C19" s="96" t="s">
        <v>1001</v>
      </c>
      <c r="D19" s="97">
        <v>16816.439999999999</v>
      </c>
      <c r="E19" s="97">
        <v>8751.6200000000008</v>
      </c>
      <c r="F19" s="98">
        <f t="shared" si="1"/>
        <v>0.92152310086589651</v>
      </c>
      <c r="G19" s="97">
        <v>2573</v>
      </c>
      <c r="H19" s="99">
        <v>140</v>
      </c>
      <c r="I19" s="99">
        <f t="shared" si="0"/>
        <v>18.37857142857143</v>
      </c>
      <c r="J19" s="99">
        <v>16</v>
      </c>
      <c r="K19" s="99">
        <v>1</v>
      </c>
      <c r="L19" s="97">
        <v>25568.07</v>
      </c>
      <c r="M19" s="97">
        <v>3745</v>
      </c>
      <c r="N19" s="176">
        <v>44995</v>
      </c>
      <c r="O19" s="101" t="s">
        <v>1002</v>
      </c>
      <c r="P19" s="149"/>
      <c r="Q19" s="109"/>
      <c r="R19" s="103"/>
      <c r="S19" s="105"/>
      <c r="T19" s="105"/>
      <c r="U19" s="103"/>
      <c r="V19" s="143"/>
      <c r="W19" s="143"/>
      <c r="X19" s="171"/>
    </row>
    <row r="20" spans="1:24" s="106" customFormat="1" ht="25.35" customHeight="1">
      <c r="A20" s="95">
        <v>8</v>
      </c>
      <c r="B20" s="157">
        <v>7</v>
      </c>
      <c r="C20" s="96" t="s">
        <v>870</v>
      </c>
      <c r="D20" s="97">
        <v>15604.95</v>
      </c>
      <c r="E20" s="97">
        <v>16616.16</v>
      </c>
      <c r="F20" s="98">
        <f t="shared" si="1"/>
        <v>-6.0857021116792274E-2</v>
      </c>
      <c r="G20" s="97">
        <v>2739</v>
      </c>
      <c r="H20" s="99">
        <v>129</v>
      </c>
      <c r="I20" s="99">
        <f t="shared" si="0"/>
        <v>21.232558139534884</v>
      </c>
      <c r="J20" s="99">
        <v>9</v>
      </c>
      <c r="K20" s="99">
        <v>12</v>
      </c>
      <c r="L20" s="97">
        <v>1008748.23</v>
      </c>
      <c r="M20" s="97">
        <v>187528</v>
      </c>
      <c r="N20" s="176">
        <v>44916</v>
      </c>
      <c r="O20" s="101" t="s">
        <v>853</v>
      </c>
      <c r="P20" s="149"/>
      <c r="Q20" s="109"/>
      <c r="R20" s="103"/>
      <c r="S20" s="105"/>
      <c r="T20" s="105"/>
      <c r="U20" s="103"/>
      <c r="V20" s="143"/>
      <c r="W20" s="143"/>
      <c r="X20" s="171"/>
    </row>
    <row r="21" spans="1:24" s="106" customFormat="1" ht="25.35" customHeight="1">
      <c r="A21" s="95">
        <v>9</v>
      </c>
      <c r="B21" s="157">
        <v>8</v>
      </c>
      <c r="C21" s="96" t="s">
        <v>982</v>
      </c>
      <c r="D21" s="97">
        <v>14189.1</v>
      </c>
      <c r="E21" s="97">
        <v>16027.99</v>
      </c>
      <c r="F21" s="98">
        <f t="shared" si="1"/>
        <v>-0.11472991934734171</v>
      </c>
      <c r="G21" s="97">
        <v>2942</v>
      </c>
      <c r="H21" s="99">
        <v>134</v>
      </c>
      <c r="I21" s="99">
        <f t="shared" si="0"/>
        <v>21.955223880597014</v>
      </c>
      <c r="J21" s="99">
        <v>15</v>
      </c>
      <c r="K21" s="99">
        <v>3</v>
      </c>
      <c r="L21" s="97">
        <v>54719.609999999993</v>
      </c>
      <c r="M21" s="97">
        <v>11152</v>
      </c>
      <c r="N21" s="176">
        <v>44981</v>
      </c>
      <c r="O21" s="101" t="s">
        <v>893</v>
      </c>
      <c r="P21" s="149"/>
      <c r="Q21" s="109"/>
      <c r="R21" s="103"/>
      <c r="S21" s="105"/>
      <c r="T21" s="105"/>
      <c r="U21" s="103"/>
      <c r="V21" s="143"/>
      <c r="W21" s="143"/>
      <c r="X21" s="171"/>
    </row>
    <row r="22" spans="1:24" s="106" customFormat="1" ht="25.35" customHeight="1">
      <c r="A22" s="95">
        <v>10</v>
      </c>
      <c r="B22" s="159">
        <v>5</v>
      </c>
      <c r="C22" s="96" t="s">
        <v>871</v>
      </c>
      <c r="D22" s="97">
        <v>12783.61</v>
      </c>
      <c r="E22" s="97">
        <v>19615.3</v>
      </c>
      <c r="F22" s="98">
        <f t="shared" si="1"/>
        <v>-0.34828373769455473</v>
      </c>
      <c r="G22" s="97">
        <v>1745</v>
      </c>
      <c r="H22" s="99">
        <v>54</v>
      </c>
      <c r="I22" s="99">
        <f t="shared" si="0"/>
        <v>32.314814814814817</v>
      </c>
      <c r="J22" s="99">
        <v>9</v>
      </c>
      <c r="K22" s="99">
        <v>13</v>
      </c>
      <c r="L22" s="97">
        <v>2662759.41</v>
      </c>
      <c r="M22" s="97">
        <v>352370</v>
      </c>
      <c r="N22" s="176">
        <v>44911</v>
      </c>
      <c r="O22" s="101" t="s">
        <v>84</v>
      </c>
      <c r="P22" s="149"/>
      <c r="Q22" s="109"/>
      <c r="R22" s="103"/>
      <c r="S22" s="105"/>
      <c r="T22" s="105"/>
      <c r="U22" s="103"/>
      <c r="V22" s="143"/>
      <c r="W22" s="143"/>
      <c r="X22" s="171"/>
    </row>
    <row r="23" spans="1:24" ht="25.35" customHeight="1">
      <c r="A23" s="95"/>
      <c r="B23" s="160"/>
      <c r="C23" s="52" t="s">
        <v>52</v>
      </c>
      <c r="D23" s="124">
        <f>SUM(D13:D22)</f>
        <v>295962.21999999997</v>
      </c>
      <c r="E23" s="124">
        <v>278002.15000000002</v>
      </c>
      <c r="F23" s="125">
        <f t="shared" si="1"/>
        <v>6.4604068709540372E-2</v>
      </c>
      <c r="G23" s="124">
        <f>SUM(G13:G22)</f>
        <v>47078</v>
      </c>
      <c r="H23" s="66"/>
      <c r="I23" s="66"/>
      <c r="J23" s="99"/>
      <c r="K23" s="99"/>
      <c r="L23" s="67"/>
      <c r="M23" s="97"/>
      <c r="N23" s="178"/>
      <c r="O23" s="64"/>
      <c r="U23" s="147"/>
      <c r="V23" s="143"/>
      <c r="W23" s="143"/>
    </row>
    <row r="24" spans="1:24">
      <c r="A24" s="39"/>
      <c r="B24" s="162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179"/>
      <c r="O24" s="38"/>
      <c r="U24" s="143"/>
      <c r="V24" s="143"/>
      <c r="W24" s="143"/>
    </row>
    <row r="25" spans="1:24" s="106" customFormat="1" ht="25.35" customHeight="1">
      <c r="A25" s="95">
        <v>11</v>
      </c>
      <c r="B25" s="157">
        <v>11</v>
      </c>
      <c r="C25" s="96" t="s">
        <v>995</v>
      </c>
      <c r="D25" s="97">
        <v>9873</v>
      </c>
      <c r="E25" s="97">
        <v>10697</v>
      </c>
      <c r="F25" s="98">
        <f t="shared" ref="F25:F33" si="2">(D25-E25)/E25</f>
        <v>-7.7030943255118264E-2</v>
      </c>
      <c r="G25" s="97">
        <v>2028</v>
      </c>
      <c r="H25" s="99" t="s">
        <v>36</v>
      </c>
      <c r="I25" s="99" t="s">
        <v>36</v>
      </c>
      <c r="J25" s="99">
        <v>15</v>
      </c>
      <c r="K25" s="99">
        <v>2</v>
      </c>
      <c r="L25" s="97">
        <v>20570</v>
      </c>
      <c r="M25" s="97">
        <v>4337</v>
      </c>
      <c r="N25" s="176">
        <v>44988</v>
      </c>
      <c r="O25" s="101" t="s">
        <v>47</v>
      </c>
      <c r="P25" s="149"/>
      <c r="Q25" s="109"/>
      <c r="R25" s="103"/>
      <c r="S25" s="105"/>
      <c r="T25" s="105"/>
      <c r="U25" s="103"/>
      <c r="V25" s="143"/>
      <c r="W25" s="143"/>
      <c r="X25" s="171"/>
    </row>
    <row r="26" spans="1:24" s="106" customFormat="1" ht="25.35" customHeight="1">
      <c r="A26" s="95">
        <v>12</v>
      </c>
      <c r="B26" s="157">
        <v>10</v>
      </c>
      <c r="C26" s="96" t="s">
        <v>965</v>
      </c>
      <c r="D26" s="97">
        <v>6982.46</v>
      </c>
      <c r="E26" s="97">
        <v>11228.9</v>
      </c>
      <c r="F26" s="98">
        <f t="shared" si="2"/>
        <v>-0.3781706133281087</v>
      </c>
      <c r="G26" s="97">
        <v>1110</v>
      </c>
      <c r="H26" s="99">
        <v>45</v>
      </c>
      <c r="I26" s="99">
        <f t="shared" ref="I26:I32" si="3">G26/H26</f>
        <v>24.666666666666668</v>
      </c>
      <c r="J26" s="99">
        <v>8</v>
      </c>
      <c r="K26" s="99">
        <v>4</v>
      </c>
      <c r="L26" s="97">
        <v>135849.46</v>
      </c>
      <c r="M26" s="97">
        <v>18498</v>
      </c>
      <c r="N26" s="176">
        <v>44974</v>
      </c>
      <c r="O26" s="101" t="s">
        <v>84</v>
      </c>
      <c r="P26" s="149"/>
      <c r="Q26" s="109"/>
      <c r="R26" s="103"/>
      <c r="S26" s="105"/>
      <c r="T26" s="105"/>
      <c r="U26" s="103"/>
      <c r="V26" s="143"/>
      <c r="W26" s="143"/>
      <c r="X26" s="171"/>
    </row>
    <row r="27" spans="1:24" s="106" customFormat="1" ht="25.35" customHeight="1">
      <c r="A27" s="95">
        <v>13</v>
      </c>
      <c r="B27" s="157">
        <v>9</v>
      </c>
      <c r="C27" s="96" t="s">
        <v>973</v>
      </c>
      <c r="D27" s="97">
        <v>6547.88</v>
      </c>
      <c r="E27" s="97">
        <v>13507.87</v>
      </c>
      <c r="F27" s="98">
        <f t="shared" si="2"/>
        <v>-0.51525444055946645</v>
      </c>
      <c r="G27" s="97">
        <v>1081</v>
      </c>
      <c r="H27" s="99">
        <v>37</v>
      </c>
      <c r="I27" s="99">
        <f t="shared" si="3"/>
        <v>29.216216216216218</v>
      </c>
      <c r="J27" s="99">
        <v>6</v>
      </c>
      <c r="K27" s="99">
        <v>3</v>
      </c>
      <c r="L27" s="97">
        <v>43944.9</v>
      </c>
      <c r="M27" s="97">
        <v>7101</v>
      </c>
      <c r="N27" s="176">
        <v>44981</v>
      </c>
      <c r="O27" s="166" t="s">
        <v>142</v>
      </c>
      <c r="P27" s="108" t="s">
        <v>926</v>
      </c>
      <c r="Q27" s="109" t="s">
        <v>926</v>
      </c>
      <c r="R27" s="103"/>
      <c r="S27" s="105"/>
      <c r="T27" s="105"/>
      <c r="U27" s="103"/>
      <c r="V27" s="143"/>
      <c r="W27" s="143"/>
      <c r="X27" s="171"/>
    </row>
    <row r="28" spans="1:24" s="106" customFormat="1" ht="25.35" customHeight="1">
      <c r="A28" s="95">
        <v>14</v>
      </c>
      <c r="B28" s="157">
        <v>12</v>
      </c>
      <c r="C28" s="96" t="s">
        <v>958</v>
      </c>
      <c r="D28" s="97">
        <v>6467.72</v>
      </c>
      <c r="E28" s="97">
        <v>10068.799999999999</v>
      </c>
      <c r="F28" s="98">
        <f t="shared" si="2"/>
        <v>-0.35764738598442708</v>
      </c>
      <c r="G28" s="97">
        <v>926</v>
      </c>
      <c r="H28" s="99">
        <v>33</v>
      </c>
      <c r="I28" s="99">
        <f t="shared" si="3"/>
        <v>28.060606060606062</v>
      </c>
      <c r="J28" s="99">
        <v>8</v>
      </c>
      <c r="K28" s="99">
        <v>5</v>
      </c>
      <c r="L28" s="67">
        <v>123197.46</v>
      </c>
      <c r="M28" s="67">
        <v>18420</v>
      </c>
      <c r="N28" s="176">
        <v>44967</v>
      </c>
      <c r="O28" s="101" t="s">
        <v>130</v>
      </c>
      <c r="P28" s="110" t="s">
        <v>926</v>
      </c>
      <c r="Q28" s="110" t="s">
        <v>926</v>
      </c>
      <c r="R28" s="103"/>
      <c r="S28" s="105"/>
      <c r="T28" s="105"/>
      <c r="U28" s="103"/>
      <c r="V28" s="143"/>
      <c r="W28" s="143"/>
      <c r="X28" s="171"/>
    </row>
    <row r="29" spans="1:24" s="106" customFormat="1" ht="25.35" customHeight="1">
      <c r="A29" s="95">
        <v>15</v>
      </c>
      <c r="B29" s="157">
        <v>15</v>
      </c>
      <c r="C29" s="96" t="s">
        <v>987</v>
      </c>
      <c r="D29" s="97">
        <v>4302.71</v>
      </c>
      <c r="E29" s="97">
        <v>8442.43</v>
      </c>
      <c r="F29" s="98">
        <f t="shared" si="2"/>
        <v>-0.49034697356092977</v>
      </c>
      <c r="G29" s="97">
        <v>590</v>
      </c>
      <c r="H29" s="97">
        <v>24</v>
      </c>
      <c r="I29" s="99">
        <f t="shared" si="3"/>
        <v>24.583333333333332</v>
      </c>
      <c r="J29" s="97">
        <v>6</v>
      </c>
      <c r="K29" s="99">
        <v>3</v>
      </c>
      <c r="L29" s="97">
        <v>36515.57</v>
      </c>
      <c r="M29" s="97">
        <v>4984</v>
      </c>
      <c r="N29" s="176">
        <v>44981</v>
      </c>
      <c r="O29" s="101" t="s">
        <v>853</v>
      </c>
      <c r="P29" s="149" t="s">
        <v>926</v>
      </c>
      <c r="Q29" s="109" t="s">
        <v>926</v>
      </c>
      <c r="R29" s="103"/>
      <c r="S29" s="105"/>
      <c r="T29" s="105"/>
      <c r="U29" s="103"/>
      <c r="V29" s="143"/>
      <c r="W29" s="143"/>
      <c r="X29" s="171"/>
    </row>
    <row r="30" spans="1:24" s="106" customFormat="1" ht="25.35" customHeight="1">
      <c r="A30" s="95">
        <v>16</v>
      </c>
      <c r="B30" s="157">
        <v>14</v>
      </c>
      <c r="C30" s="96" t="s">
        <v>936</v>
      </c>
      <c r="D30" s="97">
        <v>4055.0199999999995</v>
      </c>
      <c r="E30" s="97">
        <v>8540.92</v>
      </c>
      <c r="F30" s="98">
        <f t="shared" si="2"/>
        <v>-0.52522444888841024</v>
      </c>
      <c r="G30" s="97">
        <v>568</v>
      </c>
      <c r="H30" s="97">
        <v>32</v>
      </c>
      <c r="I30" s="99">
        <f t="shared" si="3"/>
        <v>17.75</v>
      </c>
      <c r="J30" s="97">
        <v>6</v>
      </c>
      <c r="K30" s="99">
        <v>7</v>
      </c>
      <c r="L30" s="97">
        <v>247967.73000000004</v>
      </c>
      <c r="M30" s="97">
        <v>37606</v>
      </c>
      <c r="N30" s="176">
        <v>44960</v>
      </c>
      <c r="O30" s="101" t="s">
        <v>184</v>
      </c>
      <c r="P30" s="149"/>
      <c r="Q30" s="109"/>
      <c r="R30" s="103"/>
      <c r="S30" s="105"/>
      <c r="T30" s="105"/>
      <c r="U30" s="103"/>
      <c r="V30" s="143"/>
      <c r="W30" s="143"/>
      <c r="X30" s="171"/>
    </row>
    <row r="31" spans="1:24" s="106" customFormat="1" ht="25.35" customHeight="1">
      <c r="A31" s="95">
        <v>17</v>
      </c>
      <c r="B31" s="157">
        <v>19</v>
      </c>
      <c r="C31" s="96" t="s">
        <v>928</v>
      </c>
      <c r="D31" s="97">
        <v>3588.25</v>
      </c>
      <c r="E31" s="97">
        <v>3300.18</v>
      </c>
      <c r="F31" s="98">
        <f t="shared" si="2"/>
        <v>8.7289178166039483E-2</v>
      </c>
      <c r="G31" s="97">
        <v>516</v>
      </c>
      <c r="H31" s="99">
        <v>19</v>
      </c>
      <c r="I31" s="99">
        <f t="shared" si="3"/>
        <v>27.157894736842106</v>
      </c>
      <c r="J31" s="99">
        <v>3</v>
      </c>
      <c r="K31" s="99">
        <v>7</v>
      </c>
      <c r="L31" s="97">
        <v>101113.97</v>
      </c>
      <c r="M31" s="97">
        <v>15070</v>
      </c>
      <c r="N31" s="176">
        <v>44953</v>
      </c>
      <c r="O31" s="101" t="s">
        <v>41</v>
      </c>
      <c r="P31" s="149"/>
      <c r="Q31" s="109"/>
      <c r="R31" s="103"/>
      <c r="S31" s="105"/>
      <c r="T31" s="105"/>
      <c r="U31" s="103"/>
      <c r="V31" s="143"/>
      <c r="W31" s="143"/>
      <c r="X31" s="171"/>
    </row>
    <row r="32" spans="1:24" s="106" customFormat="1" ht="25.35" customHeight="1">
      <c r="A32" s="95">
        <v>18</v>
      </c>
      <c r="B32" s="157">
        <v>18</v>
      </c>
      <c r="C32" s="96" t="s">
        <v>888</v>
      </c>
      <c r="D32" s="97">
        <v>3543.2000000000003</v>
      </c>
      <c r="E32" s="97">
        <v>4511.8</v>
      </c>
      <c r="F32" s="98">
        <f t="shared" si="2"/>
        <v>-0.21468150183962051</v>
      </c>
      <c r="G32" s="97">
        <v>493</v>
      </c>
      <c r="H32" s="97">
        <v>18</v>
      </c>
      <c r="I32" s="99">
        <f t="shared" si="3"/>
        <v>27.388888888888889</v>
      </c>
      <c r="J32" s="97">
        <v>6</v>
      </c>
      <c r="K32" s="99">
        <v>11</v>
      </c>
      <c r="L32" s="97">
        <v>894892.38999999978</v>
      </c>
      <c r="M32" s="97">
        <v>134858</v>
      </c>
      <c r="N32" s="176" t="s">
        <v>894</v>
      </c>
      <c r="O32" s="101" t="s">
        <v>402</v>
      </c>
      <c r="P32" s="149"/>
      <c r="Q32" s="109"/>
      <c r="R32" s="103"/>
      <c r="S32" s="105"/>
      <c r="T32" s="105"/>
      <c r="U32" s="103"/>
      <c r="V32" s="143"/>
      <c r="W32" s="143"/>
      <c r="X32" s="171"/>
    </row>
    <row r="33" spans="1:24" s="106" customFormat="1" ht="25.35" customHeight="1">
      <c r="A33" s="95">
        <v>19</v>
      </c>
      <c r="B33" s="157">
        <v>16</v>
      </c>
      <c r="C33" s="96" t="s">
        <v>981</v>
      </c>
      <c r="D33" s="97">
        <v>2593</v>
      </c>
      <c r="E33" s="97">
        <v>5627</v>
      </c>
      <c r="F33" s="98">
        <f t="shared" si="2"/>
        <v>-0.53918606717611517</v>
      </c>
      <c r="G33" s="97">
        <v>401</v>
      </c>
      <c r="H33" s="99" t="s">
        <v>36</v>
      </c>
      <c r="I33" s="99" t="s">
        <v>36</v>
      </c>
      <c r="J33" s="99">
        <v>5</v>
      </c>
      <c r="K33" s="99">
        <v>3</v>
      </c>
      <c r="L33" s="97">
        <v>20004</v>
      </c>
      <c r="M33" s="97">
        <v>2949</v>
      </c>
      <c r="N33" s="176">
        <v>44981</v>
      </c>
      <c r="O33" s="101" t="s">
        <v>47</v>
      </c>
      <c r="P33" s="149"/>
      <c r="Q33" s="109"/>
      <c r="R33" s="103"/>
      <c r="S33" s="105"/>
      <c r="T33" s="105"/>
      <c r="U33" s="103"/>
      <c r="V33" s="143"/>
      <c r="W33" s="143"/>
      <c r="X33" s="171"/>
    </row>
    <row r="34" spans="1:24" s="106" customFormat="1" ht="25.35" customHeight="1">
      <c r="A34" s="95">
        <v>20</v>
      </c>
      <c r="B34" s="157" t="s">
        <v>58</v>
      </c>
      <c r="C34" s="96" t="s">
        <v>1017</v>
      </c>
      <c r="D34" s="97">
        <v>2441</v>
      </c>
      <c r="E34" s="97" t="s">
        <v>36</v>
      </c>
      <c r="F34" s="98" t="s">
        <v>36</v>
      </c>
      <c r="G34" s="97">
        <v>507</v>
      </c>
      <c r="H34" s="99">
        <v>10</v>
      </c>
      <c r="I34" s="99">
        <f>G34/H34</f>
        <v>50.7</v>
      </c>
      <c r="J34" s="99">
        <v>9</v>
      </c>
      <c r="K34" s="99">
        <v>0</v>
      </c>
      <c r="L34" s="97">
        <v>2441</v>
      </c>
      <c r="M34" s="97">
        <v>507</v>
      </c>
      <c r="N34" s="100" t="s">
        <v>60</v>
      </c>
      <c r="O34" s="101" t="s">
        <v>56</v>
      </c>
      <c r="P34" s="149"/>
      <c r="Q34" s="109"/>
      <c r="R34" s="103"/>
      <c r="S34" s="105"/>
      <c r="T34" s="105"/>
      <c r="U34" s="103"/>
      <c r="V34" s="143"/>
      <c r="W34" s="143"/>
      <c r="X34" s="171"/>
    </row>
    <row r="35" spans="1:24" ht="25.35" customHeight="1">
      <c r="A35" s="95"/>
      <c r="B35" s="160"/>
      <c r="C35" s="52" t="s">
        <v>66</v>
      </c>
      <c r="D35" s="124">
        <f>SUM(D23:D34)</f>
        <v>346356.46</v>
      </c>
      <c r="E35" s="124">
        <v>345486.48999999993</v>
      </c>
      <c r="F35" s="125">
        <f>(D35-E35)/E35</f>
        <v>2.5181013590432687E-3</v>
      </c>
      <c r="G35" s="124">
        <f>SUM(G23:G34)</f>
        <v>55298</v>
      </c>
      <c r="H35" s="66"/>
      <c r="I35" s="66"/>
      <c r="J35" s="99"/>
      <c r="K35" s="99"/>
      <c r="L35" s="67"/>
      <c r="M35" s="97"/>
      <c r="N35" s="178"/>
      <c r="O35" s="64"/>
      <c r="U35" s="165"/>
      <c r="V35" s="143"/>
    </row>
    <row r="36" spans="1:24">
      <c r="A36" s="39"/>
      <c r="B36" s="162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179"/>
      <c r="O36" s="38"/>
      <c r="U36" s="143"/>
      <c r="V36" s="143"/>
    </row>
    <row r="37" spans="1:24" s="106" customFormat="1" ht="25.35" customHeight="1">
      <c r="A37" s="95">
        <v>21</v>
      </c>
      <c r="B37" s="157">
        <v>31</v>
      </c>
      <c r="C37" s="96" t="s">
        <v>996</v>
      </c>
      <c r="D37" s="97">
        <v>1917.9</v>
      </c>
      <c r="E37" s="97">
        <v>509</v>
      </c>
      <c r="F37" s="98">
        <f>(D37-E37)/E37</f>
        <v>2.7679764243614935</v>
      </c>
      <c r="G37" s="97">
        <v>320</v>
      </c>
      <c r="H37" s="99">
        <v>9</v>
      </c>
      <c r="I37" s="99">
        <f t="shared" ref="I37:I46" si="4">G37/H37</f>
        <v>35.555555555555557</v>
      </c>
      <c r="J37" s="99">
        <v>4</v>
      </c>
      <c r="K37" s="97" t="s">
        <v>36</v>
      </c>
      <c r="L37" s="97">
        <v>30458.580000000005</v>
      </c>
      <c r="M37" s="97">
        <v>5271</v>
      </c>
      <c r="N37" s="176">
        <v>44678</v>
      </c>
      <c r="O37" s="101" t="s">
        <v>893</v>
      </c>
      <c r="P37" s="149"/>
      <c r="Q37" s="109"/>
      <c r="R37" s="103"/>
      <c r="S37" s="105"/>
      <c r="T37" s="105"/>
      <c r="U37" s="103"/>
      <c r="V37" s="143"/>
      <c r="W37" s="143"/>
      <c r="X37" s="171"/>
    </row>
    <row r="38" spans="1:24" s="106" customFormat="1" ht="25.35" customHeight="1">
      <c r="A38" s="95">
        <v>22</v>
      </c>
      <c r="B38" s="157" t="s">
        <v>34</v>
      </c>
      <c r="C38" s="96" t="s">
        <v>1016</v>
      </c>
      <c r="D38" s="97">
        <v>1727.57</v>
      </c>
      <c r="E38" s="97" t="s">
        <v>36</v>
      </c>
      <c r="F38" s="98" t="s">
        <v>36</v>
      </c>
      <c r="G38" s="97">
        <v>277</v>
      </c>
      <c r="H38" s="99">
        <v>38</v>
      </c>
      <c r="I38" s="99">
        <f t="shared" si="4"/>
        <v>7.2894736842105265</v>
      </c>
      <c r="J38" s="99">
        <v>9</v>
      </c>
      <c r="K38" s="99">
        <v>1</v>
      </c>
      <c r="L38" s="97">
        <v>1727.5700000000002</v>
      </c>
      <c r="M38" s="97">
        <v>277</v>
      </c>
      <c r="N38" s="176">
        <v>44995</v>
      </c>
      <c r="O38" s="101" t="s">
        <v>893</v>
      </c>
      <c r="P38" s="149"/>
      <c r="Q38" s="109"/>
      <c r="R38" s="103"/>
      <c r="S38" s="105"/>
      <c r="T38" s="105"/>
      <c r="U38" s="103"/>
      <c r="V38" s="143"/>
      <c r="W38" s="143"/>
      <c r="X38" s="171"/>
    </row>
    <row r="39" spans="1:24" s="106" customFormat="1" ht="25.35" customHeight="1">
      <c r="A39" s="95">
        <v>23</v>
      </c>
      <c r="B39" s="159">
        <v>25</v>
      </c>
      <c r="C39" s="96" t="s">
        <v>886</v>
      </c>
      <c r="D39" s="99">
        <v>1590.33</v>
      </c>
      <c r="E39" s="99">
        <v>1092.45</v>
      </c>
      <c r="F39" s="98">
        <f t="shared" ref="F39:F44" si="5">(D39-E39)/E39</f>
        <v>0.45574625840999577</v>
      </c>
      <c r="G39" s="97">
        <v>338</v>
      </c>
      <c r="H39" s="97">
        <v>13</v>
      </c>
      <c r="I39" s="99">
        <f t="shared" si="4"/>
        <v>26</v>
      </c>
      <c r="J39" s="99">
        <v>4</v>
      </c>
      <c r="K39" s="99">
        <v>11</v>
      </c>
      <c r="L39" s="97">
        <v>163164.23000000001</v>
      </c>
      <c r="M39" s="97">
        <v>33141</v>
      </c>
      <c r="N39" s="176" t="s">
        <v>894</v>
      </c>
      <c r="O39" s="101" t="s">
        <v>893</v>
      </c>
      <c r="P39" s="149"/>
      <c r="Q39" s="109"/>
      <c r="R39" s="103"/>
      <c r="S39" s="105"/>
      <c r="T39" s="105"/>
      <c r="U39" s="103"/>
      <c r="V39" s="143"/>
      <c r="W39" s="143"/>
      <c r="X39" s="171"/>
    </row>
    <row r="40" spans="1:24" s="106" customFormat="1" ht="25.35" customHeight="1">
      <c r="A40" s="95">
        <v>24</v>
      </c>
      <c r="B40" s="157">
        <v>17</v>
      </c>
      <c r="C40" s="96" t="s">
        <v>947</v>
      </c>
      <c r="D40" s="97">
        <v>1186.05</v>
      </c>
      <c r="E40" s="97">
        <v>4977.79</v>
      </c>
      <c r="F40" s="98">
        <f t="shared" si="5"/>
        <v>-0.76173161181970306</v>
      </c>
      <c r="G40" s="97">
        <v>169</v>
      </c>
      <c r="H40" s="99">
        <v>9</v>
      </c>
      <c r="I40" s="99">
        <f t="shared" si="4"/>
        <v>18.777777777777779</v>
      </c>
      <c r="J40" s="99">
        <v>2</v>
      </c>
      <c r="K40" s="99">
        <v>5</v>
      </c>
      <c r="L40" s="97">
        <v>146523.57999999999</v>
      </c>
      <c r="M40" s="97">
        <v>19175</v>
      </c>
      <c r="N40" s="176">
        <v>44967</v>
      </c>
      <c r="O40" s="101" t="s">
        <v>56</v>
      </c>
      <c r="P40" s="149"/>
      <c r="Q40" s="109"/>
      <c r="R40" s="103"/>
      <c r="S40" s="105"/>
      <c r="T40" s="105"/>
      <c r="U40" s="103"/>
      <c r="V40" s="143"/>
      <c r="W40" s="143"/>
      <c r="X40" s="171"/>
    </row>
    <row r="41" spans="1:24" customFormat="1" ht="25.35" customHeight="1">
      <c r="A41" s="95">
        <v>25</v>
      </c>
      <c r="B41" s="157">
        <v>30</v>
      </c>
      <c r="C41" s="96" t="s">
        <v>988</v>
      </c>
      <c r="D41" s="97">
        <v>994.15000000000009</v>
      </c>
      <c r="E41" s="97">
        <v>563</v>
      </c>
      <c r="F41" s="98">
        <f t="shared" si="5"/>
        <v>0.76580817051509786</v>
      </c>
      <c r="G41" s="97">
        <v>179</v>
      </c>
      <c r="H41" s="99">
        <v>11</v>
      </c>
      <c r="I41" s="99">
        <f t="shared" si="4"/>
        <v>16.272727272727273</v>
      </c>
      <c r="J41" s="99">
        <v>3</v>
      </c>
      <c r="K41" s="99">
        <v>3</v>
      </c>
      <c r="L41" s="97">
        <v>3309.9500000000003</v>
      </c>
      <c r="M41" s="97">
        <v>742</v>
      </c>
      <c r="N41" s="176">
        <v>44981</v>
      </c>
      <c r="O41" s="101" t="s">
        <v>80</v>
      </c>
      <c r="P41" s="150"/>
      <c r="Q41" s="137"/>
      <c r="R41" s="129"/>
      <c r="S41" s="132"/>
      <c r="T41" s="132"/>
      <c r="U41" s="147"/>
      <c r="V41" s="147"/>
      <c r="W41" s="147"/>
      <c r="X41" s="181"/>
    </row>
    <row r="42" spans="1:24" s="106" customFormat="1" ht="25.35" customHeight="1">
      <c r="A42" s="95">
        <v>26</v>
      </c>
      <c r="B42" s="157">
        <v>20</v>
      </c>
      <c r="C42" s="96" t="s">
        <v>952</v>
      </c>
      <c r="D42" s="97">
        <v>948.3</v>
      </c>
      <c r="E42" s="97">
        <v>2566.8000000000002</v>
      </c>
      <c r="F42" s="98">
        <f t="shared" si="5"/>
        <v>-0.63055165965404403</v>
      </c>
      <c r="G42" s="97">
        <v>148</v>
      </c>
      <c r="H42" s="99">
        <v>5</v>
      </c>
      <c r="I42" s="99">
        <f t="shared" si="4"/>
        <v>29.6</v>
      </c>
      <c r="J42" s="99">
        <v>2</v>
      </c>
      <c r="K42" s="99">
        <v>6</v>
      </c>
      <c r="L42" s="97">
        <v>34779.5</v>
      </c>
      <c r="M42" s="97">
        <v>5582</v>
      </c>
      <c r="N42" s="176">
        <v>44960</v>
      </c>
      <c r="O42" s="101" t="s">
        <v>43</v>
      </c>
      <c r="P42" s="149"/>
      <c r="Q42" s="109"/>
      <c r="R42" s="103"/>
      <c r="S42" s="105"/>
      <c r="T42" s="105"/>
      <c r="U42" s="143"/>
      <c r="V42" s="143"/>
      <c r="W42" s="143"/>
      <c r="X42" s="171"/>
    </row>
    <row r="43" spans="1:24" s="106" customFormat="1" ht="25.35" customHeight="1">
      <c r="A43" s="95">
        <v>27</v>
      </c>
      <c r="B43" s="157">
        <v>34</v>
      </c>
      <c r="C43" s="96" t="s">
        <v>961</v>
      </c>
      <c r="D43" s="97">
        <v>758.6</v>
      </c>
      <c r="E43" s="97">
        <v>304.7</v>
      </c>
      <c r="F43" s="98">
        <f t="shared" si="5"/>
        <v>1.4896619625861505</v>
      </c>
      <c r="G43" s="97">
        <v>137</v>
      </c>
      <c r="H43" s="99">
        <v>6</v>
      </c>
      <c r="I43" s="99">
        <f t="shared" si="4"/>
        <v>22.833333333333332</v>
      </c>
      <c r="J43" s="99">
        <v>4</v>
      </c>
      <c r="K43" s="99">
        <v>5</v>
      </c>
      <c r="L43" s="97">
        <v>3291.8</v>
      </c>
      <c r="M43" s="97">
        <v>635</v>
      </c>
      <c r="N43" s="176">
        <v>44967</v>
      </c>
      <c r="O43" s="101" t="s">
        <v>80</v>
      </c>
      <c r="P43" s="149"/>
      <c r="Q43" s="109"/>
      <c r="R43" s="103"/>
      <c r="S43" s="105"/>
      <c r="T43" s="105"/>
      <c r="U43" s="143"/>
      <c r="V43" s="143"/>
      <c r="W43" s="143"/>
      <c r="X43" s="171"/>
    </row>
    <row r="44" spans="1:24" s="106" customFormat="1" ht="25.35" customHeight="1">
      <c r="A44" s="95">
        <v>28</v>
      </c>
      <c r="B44" s="157">
        <v>27</v>
      </c>
      <c r="C44" s="96" t="s">
        <v>903</v>
      </c>
      <c r="D44" s="97">
        <v>674.2</v>
      </c>
      <c r="E44" s="97">
        <v>702</v>
      </c>
      <c r="F44" s="98">
        <f t="shared" si="5"/>
        <v>-3.9601139601139534E-2</v>
      </c>
      <c r="G44" s="97">
        <v>110</v>
      </c>
      <c r="H44" s="99">
        <v>3</v>
      </c>
      <c r="I44" s="99">
        <f t="shared" si="4"/>
        <v>36.666666666666664</v>
      </c>
      <c r="J44" s="99">
        <v>2</v>
      </c>
      <c r="K44" s="99">
        <v>10</v>
      </c>
      <c r="L44" s="97">
        <v>43796.289999999986</v>
      </c>
      <c r="M44" s="97">
        <v>7134</v>
      </c>
      <c r="N44" s="176" t="s">
        <v>904</v>
      </c>
      <c r="O44" s="101" t="s">
        <v>893</v>
      </c>
      <c r="P44" s="149"/>
      <c r="Q44" s="109"/>
      <c r="R44" s="103"/>
      <c r="S44" s="105"/>
      <c r="T44" s="105"/>
      <c r="U44" s="143"/>
      <c r="V44" s="143"/>
      <c r="W44" s="143"/>
      <c r="X44" s="171"/>
    </row>
    <row r="45" spans="1:24" s="106" customFormat="1" ht="25.35" customHeight="1">
      <c r="A45" s="95">
        <v>29</v>
      </c>
      <c r="B45" s="163" t="s">
        <v>36</v>
      </c>
      <c r="C45" s="96" t="s">
        <v>985</v>
      </c>
      <c r="D45" s="97">
        <v>505.5</v>
      </c>
      <c r="E45" s="98" t="s">
        <v>36</v>
      </c>
      <c r="F45" s="98" t="s">
        <v>36</v>
      </c>
      <c r="G45" s="97">
        <v>93</v>
      </c>
      <c r="H45" s="97">
        <v>1</v>
      </c>
      <c r="I45" s="99">
        <f t="shared" si="4"/>
        <v>93</v>
      </c>
      <c r="J45" s="97">
        <v>1</v>
      </c>
      <c r="K45" s="99" t="s">
        <v>36</v>
      </c>
      <c r="L45" s="97">
        <v>251462.12</v>
      </c>
      <c r="M45" s="97">
        <v>39086</v>
      </c>
      <c r="N45" s="176">
        <v>44734</v>
      </c>
      <c r="O45" s="101" t="s">
        <v>56</v>
      </c>
      <c r="P45" s="108"/>
      <c r="Q45" s="109"/>
      <c r="R45" s="103"/>
      <c r="S45" s="105"/>
      <c r="T45" s="105"/>
      <c r="U45" s="143"/>
      <c r="V45" s="143"/>
      <c r="W45" s="143"/>
      <c r="X45" s="171"/>
    </row>
    <row r="46" spans="1:24" s="106" customFormat="1" ht="25.35" customHeight="1">
      <c r="A46" s="95">
        <v>30</v>
      </c>
      <c r="B46" s="159">
        <v>36</v>
      </c>
      <c r="C46" s="96" t="s">
        <v>929</v>
      </c>
      <c r="D46" s="97">
        <v>395</v>
      </c>
      <c r="E46" s="97">
        <v>209.5</v>
      </c>
      <c r="F46" s="98">
        <f>(D46-E46)/E46</f>
        <v>0.88544152744630067</v>
      </c>
      <c r="G46" s="97">
        <v>71</v>
      </c>
      <c r="H46" s="99">
        <v>1</v>
      </c>
      <c r="I46" s="99">
        <f t="shared" si="4"/>
        <v>71</v>
      </c>
      <c r="J46" s="99">
        <v>1</v>
      </c>
      <c r="K46" s="99">
        <v>7</v>
      </c>
      <c r="L46" s="97">
        <v>28815.18</v>
      </c>
      <c r="M46" s="97">
        <v>4900</v>
      </c>
      <c r="N46" s="176">
        <v>44953</v>
      </c>
      <c r="O46" s="101" t="s">
        <v>41</v>
      </c>
      <c r="P46" s="108"/>
      <c r="Q46" s="109"/>
      <c r="R46" s="103"/>
      <c r="S46" s="105"/>
      <c r="T46" s="105"/>
      <c r="U46" s="143"/>
      <c r="V46" s="143"/>
      <c r="W46" s="143"/>
      <c r="X46" s="171"/>
    </row>
    <row r="47" spans="1:24" ht="25.35" customHeight="1">
      <c r="A47" s="95"/>
      <c r="B47" s="160"/>
      <c r="C47" s="52" t="s">
        <v>90</v>
      </c>
      <c r="D47" s="124">
        <f>SUM(D35:D46)</f>
        <v>357054.06000000006</v>
      </c>
      <c r="E47" s="124">
        <v>357275.24999999994</v>
      </c>
      <c r="F47" s="125">
        <f>(D47-E47)/E47</f>
        <v>-6.1910249870341131E-4</v>
      </c>
      <c r="G47" s="124">
        <f>SUM(G35:G46)</f>
        <v>57140</v>
      </c>
      <c r="H47" s="66"/>
      <c r="I47" s="66"/>
      <c r="J47" s="99"/>
      <c r="K47" s="99"/>
      <c r="L47" s="67"/>
      <c r="M47" s="97"/>
      <c r="N47" s="178"/>
      <c r="O47" s="64"/>
      <c r="U47" s="147"/>
      <c r="V47" s="143"/>
    </row>
    <row r="48" spans="1:24">
      <c r="A48" s="39"/>
      <c r="B48" s="162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179"/>
      <c r="O48" s="38"/>
      <c r="U48" s="143"/>
      <c r="V48" s="143"/>
    </row>
    <row r="49" spans="1:24" s="106" customFormat="1" ht="25.35" customHeight="1">
      <c r="A49" s="95">
        <v>31</v>
      </c>
      <c r="B49" s="186" t="s">
        <v>36</v>
      </c>
      <c r="C49" s="96" t="s">
        <v>216</v>
      </c>
      <c r="D49" s="97">
        <v>390</v>
      </c>
      <c r="E49" s="97" t="s">
        <v>36</v>
      </c>
      <c r="F49" s="98" t="s">
        <v>36</v>
      </c>
      <c r="G49" s="97">
        <v>121</v>
      </c>
      <c r="H49" s="99">
        <v>2</v>
      </c>
      <c r="I49" s="99">
        <f t="shared" ref="I49:I58" si="6">G49/H49</f>
        <v>60.5</v>
      </c>
      <c r="J49" s="99">
        <v>1</v>
      </c>
      <c r="K49" s="99" t="s">
        <v>36</v>
      </c>
      <c r="L49" s="97">
        <v>25233.65</v>
      </c>
      <c r="M49" s="97">
        <v>4533</v>
      </c>
      <c r="N49" s="177">
        <v>44323</v>
      </c>
      <c r="O49" s="101" t="s">
        <v>43</v>
      </c>
      <c r="P49" s="108"/>
      <c r="Q49" s="109"/>
      <c r="R49" s="103"/>
      <c r="S49" s="105"/>
      <c r="T49" s="105"/>
      <c r="U49" s="143"/>
      <c r="V49" s="143"/>
      <c r="W49" s="143"/>
      <c r="X49" s="171"/>
    </row>
    <row r="50" spans="1:24" s="106" customFormat="1" ht="25.35" customHeight="1">
      <c r="A50" s="95">
        <v>32</v>
      </c>
      <c r="B50" s="157">
        <v>29</v>
      </c>
      <c r="C50" s="96" t="s">
        <v>912</v>
      </c>
      <c r="D50" s="97">
        <v>350.2</v>
      </c>
      <c r="E50" s="97">
        <v>596.5</v>
      </c>
      <c r="F50" s="98">
        <f>(D50-E50)/E50</f>
        <v>-0.41290863369656333</v>
      </c>
      <c r="G50" s="97">
        <v>49</v>
      </c>
      <c r="H50" s="99">
        <v>3</v>
      </c>
      <c r="I50" s="99">
        <f t="shared" si="6"/>
        <v>16.333333333333332</v>
      </c>
      <c r="J50" s="99">
        <v>1</v>
      </c>
      <c r="K50" s="99">
        <v>9</v>
      </c>
      <c r="L50" s="97">
        <v>21122.59</v>
      </c>
      <c r="M50" s="97">
        <v>3379</v>
      </c>
      <c r="N50" s="176" t="s">
        <v>913</v>
      </c>
      <c r="O50" s="101" t="s">
        <v>82</v>
      </c>
      <c r="P50" s="108"/>
      <c r="Q50" s="109"/>
      <c r="R50" s="103"/>
      <c r="S50" s="105"/>
      <c r="T50" s="105"/>
      <c r="U50" s="143"/>
      <c r="V50" s="143"/>
      <c r="W50" s="143"/>
      <c r="X50" s="171"/>
    </row>
    <row r="51" spans="1:24" s="106" customFormat="1" ht="25.35" customHeight="1">
      <c r="A51" s="95">
        <v>33</v>
      </c>
      <c r="B51" s="163" t="s">
        <v>36</v>
      </c>
      <c r="C51" s="96" t="s">
        <v>867</v>
      </c>
      <c r="D51" s="97">
        <v>315.7</v>
      </c>
      <c r="E51" s="98" t="s">
        <v>36</v>
      </c>
      <c r="F51" s="98" t="s">
        <v>36</v>
      </c>
      <c r="G51" s="97">
        <v>62</v>
      </c>
      <c r="H51" s="97">
        <v>2</v>
      </c>
      <c r="I51" s="99">
        <f t="shared" si="6"/>
        <v>31</v>
      </c>
      <c r="J51" s="97">
        <v>2</v>
      </c>
      <c r="K51" s="98" t="s">
        <v>36</v>
      </c>
      <c r="L51" s="97">
        <v>1751.5</v>
      </c>
      <c r="M51" s="97">
        <v>327</v>
      </c>
      <c r="N51" s="107">
        <v>44897</v>
      </c>
      <c r="O51" s="101" t="s">
        <v>570</v>
      </c>
      <c r="P51" s="149" t="s">
        <v>926</v>
      </c>
      <c r="Q51" s="109"/>
      <c r="R51" s="103"/>
      <c r="S51" s="105"/>
      <c r="T51" s="105"/>
      <c r="U51" s="143"/>
      <c r="V51" s="143"/>
      <c r="W51" s="143"/>
      <c r="X51" s="171"/>
    </row>
    <row r="52" spans="1:24" s="106" customFormat="1" ht="25.35" customHeight="1">
      <c r="A52" s="95">
        <v>34</v>
      </c>
      <c r="B52" s="157">
        <v>22</v>
      </c>
      <c r="C52" s="96" t="s">
        <v>1019</v>
      </c>
      <c r="D52" s="97">
        <v>250.40000000000003</v>
      </c>
      <c r="E52" s="97">
        <v>2155.6999999999998</v>
      </c>
      <c r="F52" s="98">
        <f>(D52-E52)/E52</f>
        <v>-0.88384283527392493</v>
      </c>
      <c r="G52" s="97">
        <v>61</v>
      </c>
      <c r="H52" s="99">
        <v>3</v>
      </c>
      <c r="I52" s="99">
        <f t="shared" si="6"/>
        <v>20.333333333333332</v>
      </c>
      <c r="J52" s="99">
        <v>3</v>
      </c>
      <c r="K52" s="99">
        <v>2</v>
      </c>
      <c r="L52" s="97">
        <v>2406</v>
      </c>
      <c r="M52" s="97">
        <v>474</v>
      </c>
      <c r="N52" s="176">
        <v>44988</v>
      </c>
      <c r="O52" s="101" t="s">
        <v>139</v>
      </c>
      <c r="P52" s="108" t="s">
        <v>926</v>
      </c>
      <c r="Q52" s="109"/>
      <c r="R52" s="103"/>
      <c r="S52" s="105"/>
      <c r="T52" s="105"/>
      <c r="U52" s="143"/>
      <c r="V52" s="143"/>
      <c r="W52" s="143"/>
      <c r="X52" s="171"/>
    </row>
    <row r="53" spans="1:24" s="106" customFormat="1" ht="25.35" customHeight="1">
      <c r="A53" s="95">
        <v>35</v>
      </c>
      <c r="B53" s="163" t="s">
        <v>36</v>
      </c>
      <c r="C53" s="96" t="s">
        <v>1020</v>
      </c>
      <c r="D53" s="97">
        <v>226.8</v>
      </c>
      <c r="E53" s="98" t="s">
        <v>36</v>
      </c>
      <c r="F53" s="98" t="s">
        <v>36</v>
      </c>
      <c r="G53" s="97">
        <v>40</v>
      </c>
      <c r="H53" s="97">
        <v>1</v>
      </c>
      <c r="I53" s="99">
        <f t="shared" si="6"/>
        <v>40</v>
      </c>
      <c r="J53" s="97">
        <v>1</v>
      </c>
      <c r="K53" s="98" t="s">
        <v>36</v>
      </c>
      <c r="L53" s="97">
        <v>6297</v>
      </c>
      <c r="M53" s="97">
        <v>1464</v>
      </c>
      <c r="N53" s="107">
        <v>44393</v>
      </c>
      <c r="O53" s="101" t="s">
        <v>139</v>
      </c>
      <c r="P53" s="108" t="s">
        <v>926</v>
      </c>
      <c r="Q53" s="109"/>
      <c r="R53" s="103"/>
      <c r="S53" s="105"/>
      <c r="T53" s="105"/>
      <c r="U53" s="143"/>
      <c r="V53" s="143"/>
      <c r="W53" s="143"/>
      <c r="X53" s="171"/>
    </row>
    <row r="54" spans="1:24" s="106" customFormat="1" ht="25.35" customHeight="1">
      <c r="A54" s="95">
        <v>36</v>
      </c>
      <c r="B54" s="157">
        <v>24</v>
      </c>
      <c r="C54" s="96" t="s">
        <v>999</v>
      </c>
      <c r="D54" s="97">
        <v>190.6</v>
      </c>
      <c r="E54" s="97">
        <v>1184.5999999999999</v>
      </c>
      <c r="F54" s="98">
        <f>(D54-E54)/E54</f>
        <v>-0.83910180651696775</v>
      </c>
      <c r="G54" s="97">
        <v>40</v>
      </c>
      <c r="H54" s="97">
        <v>1</v>
      </c>
      <c r="I54" s="99">
        <f t="shared" si="6"/>
        <v>40</v>
      </c>
      <c r="J54" s="97">
        <v>1</v>
      </c>
      <c r="K54" s="99">
        <v>2</v>
      </c>
      <c r="L54" s="97">
        <v>1375</v>
      </c>
      <c r="M54" s="97">
        <v>272</v>
      </c>
      <c r="N54" s="176">
        <v>44988</v>
      </c>
      <c r="O54" s="101" t="s">
        <v>139</v>
      </c>
      <c r="P54" s="108" t="s">
        <v>926</v>
      </c>
      <c r="Q54" s="109"/>
      <c r="R54" s="103"/>
      <c r="S54" s="105"/>
      <c r="T54" s="105"/>
      <c r="U54" s="143"/>
      <c r="V54" s="143"/>
      <c r="W54" s="165"/>
      <c r="X54" s="171"/>
    </row>
    <row r="55" spans="1:24" s="106" customFormat="1" ht="25.35" customHeight="1">
      <c r="A55" s="95">
        <v>37</v>
      </c>
      <c r="B55" s="157">
        <v>40</v>
      </c>
      <c r="C55" s="96" t="s">
        <v>933</v>
      </c>
      <c r="D55" s="97">
        <v>182.4</v>
      </c>
      <c r="E55" s="97">
        <v>118.2</v>
      </c>
      <c r="F55" s="98">
        <f>(D55-E55)/E55</f>
        <v>0.54314720812182737</v>
      </c>
      <c r="G55" s="97">
        <v>28</v>
      </c>
      <c r="H55" s="97">
        <v>3</v>
      </c>
      <c r="I55" s="99">
        <f t="shared" si="6"/>
        <v>9.3333333333333339</v>
      </c>
      <c r="J55" s="97">
        <v>1</v>
      </c>
      <c r="K55" s="99">
        <v>7</v>
      </c>
      <c r="L55" s="97">
        <v>24854.100000000002</v>
      </c>
      <c r="M55" s="97">
        <v>4154</v>
      </c>
      <c r="N55" s="176">
        <v>44953</v>
      </c>
      <c r="O55" s="101" t="s">
        <v>934</v>
      </c>
      <c r="P55" s="108" t="s">
        <v>926</v>
      </c>
      <c r="Q55" s="109"/>
      <c r="R55" s="103"/>
      <c r="S55" s="105"/>
      <c r="T55" s="105"/>
      <c r="U55" s="143"/>
      <c r="V55" s="143"/>
      <c r="W55" s="143"/>
      <c r="X55" s="171"/>
    </row>
    <row r="56" spans="1:24" s="106" customFormat="1" ht="25.35" customHeight="1">
      <c r="A56" s="95">
        <v>38</v>
      </c>
      <c r="B56" s="163" t="s">
        <v>36</v>
      </c>
      <c r="C56" s="96" t="s">
        <v>38</v>
      </c>
      <c r="D56" s="97">
        <v>180.5</v>
      </c>
      <c r="E56" s="98" t="s">
        <v>36</v>
      </c>
      <c r="F56" s="98" t="s">
        <v>36</v>
      </c>
      <c r="G56" s="97">
        <v>33</v>
      </c>
      <c r="H56" s="97">
        <v>1</v>
      </c>
      <c r="I56" s="99">
        <f t="shared" si="6"/>
        <v>33</v>
      </c>
      <c r="J56" s="97">
        <v>1</v>
      </c>
      <c r="K56" s="98" t="s">
        <v>36</v>
      </c>
      <c r="L56" s="97">
        <v>363484.08</v>
      </c>
      <c r="M56" s="97">
        <v>54508</v>
      </c>
      <c r="N56" s="107">
        <v>44708</v>
      </c>
      <c r="O56" s="101" t="s">
        <v>853</v>
      </c>
      <c r="P56" s="108"/>
      <c r="Q56" s="109"/>
      <c r="R56" s="103"/>
      <c r="S56" s="105"/>
      <c r="T56" s="105"/>
      <c r="U56" s="143"/>
      <c r="V56" s="143"/>
      <c r="W56" s="143"/>
      <c r="X56" s="171"/>
    </row>
    <row r="57" spans="1:24" s="106" customFormat="1" ht="25.35" customHeight="1">
      <c r="A57" s="95">
        <v>39</v>
      </c>
      <c r="B57" s="184" t="s">
        <v>36</v>
      </c>
      <c r="C57" s="96" t="s">
        <v>937</v>
      </c>
      <c r="D57" s="97">
        <v>169.8</v>
      </c>
      <c r="E57" s="97" t="s">
        <v>36</v>
      </c>
      <c r="F57" s="98" t="s">
        <v>36</v>
      </c>
      <c r="G57" s="97">
        <v>30</v>
      </c>
      <c r="H57" s="99">
        <v>2</v>
      </c>
      <c r="I57" s="99">
        <f t="shared" si="6"/>
        <v>15</v>
      </c>
      <c r="J57" s="99">
        <v>2</v>
      </c>
      <c r="K57" s="99" t="s">
        <v>36</v>
      </c>
      <c r="L57" s="97">
        <v>5588.9</v>
      </c>
      <c r="M57" s="97">
        <v>1163</v>
      </c>
      <c r="N57" s="176">
        <v>44951</v>
      </c>
      <c r="O57" s="101" t="s">
        <v>938</v>
      </c>
      <c r="P57" s="108"/>
      <c r="Q57" s="109"/>
      <c r="R57" s="103"/>
      <c r="S57" s="105"/>
      <c r="T57" s="105"/>
      <c r="U57" s="143"/>
      <c r="V57" s="143"/>
      <c r="W57" s="143"/>
      <c r="X57" s="171"/>
    </row>
    <row r="58" spans="1:24" s="106" customFormat="1" ht="25.35" customHeight="1">
      <c r="A58" s="95">
        <v>40</v>
      </c>
      <c r="B58" s="157">
        <v>37</v>
      </c>
      <c r="C58" s="96" t="s">
        <v>774</v>
      </c>
      <c r="D58" s="97">
        <v>161.30000000000001</v>
      </c>
      <c r="E58" s="97">
        <v>161.10000000000002</v>
      </c>
      <c r="F58" s="98">
        <f>(D58-E58)/E58</f>
        <v>1.2414649286156959E-3</v>
      </c>
      <c r="G58" s="97">
        <v>24</v>
      </c>
      <c r="H58" s="97">
        <v>1</v>
      </c>
      <c r="I58" s="99">
        <f t="shared" si="6"/>
        <v>24</v>
      </c>
      <c r="J58" s="97">
        <v>1</v>
      </c>
      <c r="K58" s="99">
        <v>22</v>
      </c>
      <c r="L58" s="97">
        <v>1005034.6900000002</v>
      </c>
      <c r="M58" s="97">
        <v>144259</v>
      </c>
      <c r="N58" s="176">
        <v>44848</v>
      </c>
      <c r="O58" s="101" t="s">
        <v>775</v>
      </c>
      <c r="P58" s="108"/>
      <c r="Q58" s="109"/>
      <c r="R58" s="103"/>
      <c r="S58" s="105"/>
      <c r="T58" s="105"/>
      <c r="U58" s="143"/>
      <c r="V58" s="143"/>
      <c r="W58" s="143"/>
      <c r="X58" s="171"/>
    </row>
    <row r="59" spans="1:24" ht="25.35" customHeight="1">
      <c r="A59" s="95"/>
      <c r="B59" s="160"/>
      <c r="C59" s="52" t="s">
        <v>255</v>
      </c>
      <c r="D59" s="124">
        <f>SUM(D47:D58)</f>
        <v>359471.76000000007</v>
      </c>
      <c r="E59" s="124">
        <v>359896.77999999997</v>
      </c>
      <c r="F59" s="125">
        <f>(D59-E59)/E59</f>
        <v>-1.18094971563764E-3</v>
      </c>
      <c r="G59" s="124">
        <f>SUM(G47:G58)</f>
        <v>57628</v>
      </c>
      <c r="H59" s="66"/>
      <c r="I59" s="66"/>
      <c r="J59" s="99"/>
      <c r="K59" s="99"/>
      <c r="L59" s="67"/>
      <c r="M59" s="97"/>
      <c r="N59" s="178"/>
      <c r="O59" s="64"/>
      <c r="U59" s="143"/>
      <c r="V59" s="143"/>
    </row>
    <row r="60" spans="1:24">
      <c r="A60" s="39"/>
      <c r="B60" s="162"/>
      <c r="C60" s="40"/>
      <c r="D60" s="48"/>
      <c r="E60" s="116"/>
      <c r="F60" s="48"/>
      <c r="G60" s="48"/>
      <c r="H60" s="48"/>
      <c r="I60" s="48"/>
      <c r="J60" s="116"/>
      <c r="K60" s="116"/>
      <c r="L60" s="48"/>
      <c r="M60" s="48"/>
      <c r="N60" s="179"/>
      <c r="O60" s="38"/>
      <c r="U60" s="165"/>
      <c r="V60" s="143"/>
    </row>
    <row r="61" spans="1:24" s="106" customFormat="1" ht="25.35" customHeight="1">
      <c r="A61" s="95">
        <v>41</v>
      </c>
      <c r="B61" s="159">
        <v>39</v>
      </c>
      <c r="C61" s="96" t="s">
        <v>395</v>
      </c>
      <c r="D61" s="97">
        <v>160.29</v>
      </c>
      <c r="E61" s="97">
        <v>128.58000000000001</v>
      </c>
      <c r="F61" s="98">
        <f>(D61-E61)/E61</f>
        <v>0.24661689220718599</v>
      </c>
      <c r="G61" s="97">
        <v>51</v>
      </c>
      <c r="H61" s="97">
        <v>1</v>
      </c>
      <c r="I61" s="99">
        <f t="shared" ref="I61:I70" si="7">G61/H61</f>
        <v>51</v>
      </c>
      <c r="J61" s="97">
        <v>1</v>
      </c>
      <c r="K61" s="99" t="s">
        <v>36</v>
      </c>
      <c r="L61" s="97">
        <v>234468.87</v>
      </c>
      <c r="M61" s="97">
        <v>50626</v>
      </c>
      <c r="N61" s="176">
        <v>44400</v>
      </c>
      <c r="O61" s="101" t="s">
        <v>814</v>
      </c>
      <c r="P61" s="108"/>
      <c r="Q61" s="109"/>
      <c r="R61" s="103"/>
      <c r="S61" s="105"/>
      <c r="T61" s="105"/>
      <c r="U61" s="143"/>
      <c r="V61" s="143"/>
      <c r="W61" s="143"/>
      <c r="X61" s="171"/>
    </row>
    <row r="62" spans="1:24" s="106" customFormat="1" ht="25.35" customHeight="1">
      <c r="A62" s="95">
        <v>42</v>
      </c>
      <c r="B62" s="160">
        <v>26</v>
      </c>
      <c r="C62" s="68" t="s">
        <v>1018</v>
      </c>
      <c r="D62" s="67">
        <v>147.19999999999999</v>
      </c>
      <c r="E62" s="67">
        <v>755.8</v>
      </c>
      <c r="F62" s="70">
        <f>(D62-E62)/E62</f>
        <v>-0.80523948134427092</v>
      </c>
      <c r="G62" s="67">
        <v>29</v>
      </c>
      <c r="H62" s="67">
        <v>1</v>
      </c>
      <c r="I62" s="99">
        <f t="shared" si="7"/>
        <v>29</v>
      </c>
      <c r="J62" s="67">
        <v>1</v>
      </c>
      <c r="K62" s="66">
        <v>3</v>
      </c>
      <c r="L62" s="67">
        <v>2521</v>
      </c>
      <c r="M62" s="67">
        <v>549</v>
      </c>
      <c r="N62" s="180">
        <v>44981</v>
      </c>
      <c r="O62" s="64" t="s">
        <v>139</v>
      </c>
      <c r="P62" s="108"/>
      <c r="Q62" s="109"/>
      <c r="R62" s="103"/>
      <c r="S62" s="105"/>
      <c r="T62" s="105"/>
      <c r="U62" s="143"/>
      <c r="V62" s="143"/>
      <c r="W62" s="143"/>
      <c r="X62" s="171"/>
    </row>
    <row r="63" spans="1:24" s="106" customFormat="1" ht="25.35" customHeight="1">
      <c r="A63" s="95">
        <v>43</v>
      </c>
      <c r="B63" s="183" t="s">
        <v>36</v>
      </c>
      <c r="C63" s="96" t="s">
        <v>878</v>
      </c>
      <c r="D63" s="97">
        <v>107.2</v>
      </c>
      <c r="E63" s="97" t="s">
        <v>36</v>
      </c>
      <c r="F63" s="98" t="s">
        <v>36</v>
      </c>
      <c r="G63" s="97">
        <v>15</v>
      </c>
      <c r="H63" s="99">
        <v>1</v>
      </c>
      <c r="I63" s="99">
        <f t="shared" si="7"/>
        <v>15</v>
      </c>
      <c r="J63" s="99">
        <v>1</v>
      </c>
      <c r="K63" s="99">
        <v>13</v>
      </c>
      <c r="L63" s="97">
        <v>20340.07</v>
      </c>
      <c r="M63" s="97">
        <v>4051</v>
      </c>
      <c r="N63" s="176">
        <v>44911</v>
      </c>
      <c r="O63" s="101" t="s">
        <v>835</v>
      </c>
      <c r="P63" s="108"/>
      <c r="Q63" s="109"/>
      <c r="R63" s="103"/>
      <c r="S63" s="105"/>
      <c r="T63" s="105"/>
      <c r="U63" s="143"/>
      <c r="V63" s="143"/>
      <c r="W63" s="143"/>
      <c r="X63" s="171"/>
    </row>
    <row r="64" spans="1:24" s="106" customFormat="1" ht="25.35" customHeight="1">
      <c r="A64" s="95">
        <v>44</v>
      </c>
      <c r="B64" s="163" t="s">
        <v>36</v>
      </c>
      <c r="C64" s="96" t="s">
        <v>976</v>
      </c>
      <c r="D64" s="97">
        <v>100</v>
      </c>
      <c r="E64" s="98" t="s">
        <v>36</v>
      </c>
      <c r="F64" s="98" t="s">
        <v>36</v>
      </c>
      <c r="G64" s="97">
        <v>19</v>
      </c>
      <c r="H64" s="97">
        <v>1</v>
      </c>
      <c r="I64" s="99">
        <f t="shared" si="7"/>
        <v>19</v>
      </c>
      <c r="J64" s="97">
        <v>1</v>
      </c>
      <c r="K64" s="98" t="s">
        <v>36</v>
      </c>
      <c r="L64" s="97">
        <v>2142.1999999999998</v>
      </c>
      <c r="M64" s="97">
        <v>289</v>
      </c>
      <c r="N64" s="107">
        <v>44974</v>
      </c>
      <c r="O64" s="101" t="s">
        <v>570</v>
      </c>
      <c r="P64" s="108"/>
      <c r="Q64" s="109"/>
      <c r="R64" s="103"/>
      <c r="S64" s="105"/>
      <c r="T64" s="105"/>
      <c r="U64" s="143"/>
      <c r="V64" s="143"/>
      <c r="W64" s="143"/>
      <c r="X64" s="171"/>
    </row>
    <row r="65" spans="1:25" s="106" customFormat="1" ht="25.35" customHeight="1">
      <c r="A65" s="95">
        <v>45</v>
      </c>
      <c r="B65" s="157">
        <v>38</v>
      </c>
      <c r="C65" s="96" t="s">
        <v>975</v>
      </c>
      <c r="D65" s="97">
        <v>98</v>
      </c>
      <c r="E65" s="97">
        <v>147.69999999999999</v>
      </c>
      <c r="F65" s="98">
        <f>(D65-E65)/E65</f>
        <v>-0.33649289099526059</v>
      </c>
      <c r="G65" s="97">
        <v>25</v>
      </c>
      <c r="H65" s="99">
        <v>4</v>
      </c>
      <c r="I65" s="99">
        <f t="shared" si="7"/>
        <v>6.25</v>
      </c>
      <c r="J65" s="99">
        <v>1</v>
      </c>
      <c r="K65" s="99">
        <v>4</v>
      </c>
      <c r="L65" s="97">
        <v>1083</v>
      </c>
      <c r="M65" s="97">
        <v>207</v>
      </c>
      <c r="N65" s="176">
        <v>44974</v>
      </c>
      <c r="O65" s="101" t="s">
        <v>814</v>
      </c>
      <c r="P65" s="108"/>
      <c r="Q65" s="109"/>
      <c r="R65" s="103"/>
      <c r="S65" s="105"/>
      <c r="T65" s="105"/>
      <c r="U65" s="143"/>
      <c r="V65" s="143"/>
      <c r="W65" s="143"/>
      <c r="X65" s="171"/>
    </row>
    <row r="66" spans="1:25" s="106" customFormat="1" ht="25.35" customHeight="1">
      <c r="A66" s="95">
        <v>46</v>
      </c>
      <c r="B66" s="163" t="s">
        <v>36</v>
      </c>
      <c r="C66" s="96" t="s">
        <v>149</v>
      </c>
      <c r="D66" s="97">
        <v>86.76</v>
      </c>
      <c r="E66" s="98" t="s">
        <v>36</v>
      </c>
      <c r="F66" s="98" t="s">
        <v>36</v>
      </c>
      <c r="G66" s="97">
        <v>18</v>
      </c>
      <c r="H66" s="97">
        <v>1</v>
      </c>
      <c r="I66" s="99">
        <f t="shared" si="7"/>
        <v>18</v>
      </c>
      <c r="J66" s="97">
        <v>1</v>
      </c>
      <c r="K66" s="98" t="s">
        <v>36</v>
      </c>
      <c r="L66" s="97">
        <v>12459</v>
      </c>
      <c r="M66" s="97">
        <v>2536</v>
      </c>
      <c r="N66" s="107">
        <v>44533</v>
      </c>
      <c r="O66" s="101" t="s">
        <v>139</v>
      </c>
      <c r="P66" s="108"/>
      <c r="Q66" s="109"/>
      <c r="R66" s="103"/>
      <c r="S66" s="105"/>
      <c r="T66" s="105"/>
      <c r="U66" s="143"/>
      <c r="V66" s="143"/>
      <c r="W66" s="143"/>
      <c r="X66" s="171"/>
    </row>
    <row r="67" spans="1:25" s="106" customFormat="1" ht="25.35" customHeight="1">
      <c r="A67" s="95">
        <v>47</v>
      </c>
      <c r="B67" s="163" t="s">
        <v>36</v>
      </c>
      <c r="C67" s="96" t="s">
        <v>907</v>
      </c>
      <c r="D67" s="97">
        <v>78.5</v>
      </c>
      <c r="E67" s="98" t="s">
        <v>36</v>
      </c>
      <c r="F67" s="98" t="s">
        <v>36</v>
      </c>
      <c r="G67" s="97">
        <v>14</v>
      </c>
      <c r="H67" s="97">
        <v>1</v>
      </c>
      <c r="I67" s="99">
        <f t="shared" si="7"/>
        <v>14</v>
      </c>
      <c r="J67" s="97">
        <v>1</v>
      </c>
      <c r="K67" s="98" t="s">
        <v>36</v>
      </c>
      <c r="L67" s="97">
        <v>3510.85</v>
      </c>
      <c r="M67" s="97">
        <v>632</v>
      </c>
      <c r="N67" s="107">
        <v>44932</v>
      </c>
      <c r="O67" s="101" t="s">
        <v>570</v>
      </c>
      <c r="P67" s="108"/>
      <c r="Q67" s="109"/>
      <c r="R67" s="103"/>
      <c r="S67" s="105"/>
      <c r="T67" s="105"/>
      <c r="U67" s="143"/>
      <c r="V67" s="143"/>
      <c r="W67" s="143"/>
      <c r="X67" s="171"/>
    </row>
    <row r="68" spans="1:25" s="106" customFormat="1" ht="25.35" customHeight="1">
      <c r="A68" s="95">
        <v>48</v>
      </c>
      <c r="B68" s="157">
        <v>43</v>
      </c>
      <c r="C68" s="96" t="s">
        <v>971</v>
      </c>
      <c r="D68" s="97">
        <v>59</v>
      </c>
      <c r="E68" s="97">
        <v>21</v>
      </c>
      <c r="F68" s="98">
        <f>(D68-E68)/E68</f>
        <v>1.8095238095238095</v>
      </c>
      <c r="G68" s="97">
        <v>17</v>
      </c>
      <c r="H68" s="99">
        <v>3</v>
      </c>
      <c r="I68" s="99">
        <f t="shared" si="7"/>
        <v>5.666666666666667</v>
      </c>
      <c r="J68" s="99">
        <v>1</v>
      </c>
      <c r="K68" s="99">
        <v>4</v>
      </c>
      <c r="L68" s="97">
        <v>775.45</v>
      </c>
      <c r="M68" s="97">
        <v>140</v>
      </c>
      <c r="N68" s="176">
        <v>44974</v>
      </c>
      <c r="O68" s="101" t="s">
        <v>82</v>
      </c>
      <c r="P68" s="108"/>
      <c r="Q68" s="109"/>
      <c r="R68" s="103"/>
      <c r="S68" s="105"/>
      <c r="T68" s="105"/>
      <c r="U68" s="143"/>
      <c r="V68" s="143"/>
      <c r="W68" s="143"/>
      <c r="X68" s="171"/>
    </row>
    <row r="69" spans="1:25" s="106" customFormat="1" ht="25.35" customHeight="1">
      <c r="A69" s="95">
        <v>49</v>
      </c>
      <c r="B69" s="183" t="s">
        <v>36</v>
      </c>
      <c r="C69" s="96" t="s">
        <v>718</v>
      </c>
      <c r="D69" s="97">
        <v>47.76</v>
      </c>
      <c r="E69" s="97" t="s">
        <v>36</v>
      </c>
      <c r="F69" s="98" t="s">
        <v>36</v>
      </c>
      <c r="G69" s="97">
        <v>24</v>
      </c>
      <c r="H69" s="99">
        <v>1</v>
      </c>
      <c r="I69" s="99">
        <f t="shared" si="7"/>
        <v>24</v>
      </c>
      <c r="J69" s="99">
        <v>1</v>
      </c>
      <c r="K69" s="99" t="s">
        <v>36</v>
      </c>
      <c r="L69" s="97">
        <v>5642.49</v>
      </c>
      <c r="M69" s="97">
        <v>1393</v>
      </c>
      <c r="N69" s="176">
        <v>44799</v>
      </c>
      <c r="O69" s="101" t="s">
        <v>82</v>
      </c>
      <c r="P69" s="108"/>
      <c r="Q69" s="109"/>
      <c r="R69" s="103"/>
      <c r="S69" s="105"/>
      <c r="T69" s="105"/>
      <c r="U69" s="143"/>
      <c r="V69" s="143"/>
      <c r="W69" s="143"/>
      <c r="X69" s="171"/>
    </row>
    <row r="70" spans="1:25" s="106" customFormat="1" ht="25.35" customHeight="1">
      <c r="A70" s="95">
        <v>50</v>
      </c>
      <c r="B70" s="157">
        <v>35</v>
      </c>
      <c r="C70" s="96" t="s">
        <v>1003</v>
      </c>
      <c r="D70" s="97">
        <v>39</v>
      </c>
      <c r="E70" s="97">
        <v>220.25</v>
      </c>
      <c r="F70" s="98">
        <f>(D70-E70)/E70</f>
        <v>-0.82292849035187288</v>
      </c>
      <c r="G70" s="97">
        <v>11</v>
      </c>
      <c r="H70" s="99">
        <v>2</v>
      </c>
      <c r="I70" s="99">
        <f t="shared" si="7"/>
        <v>5.5</v>
      </c>
      <c r="J70" s="99">
        <v>1</v>
      </c>
      <c r="K70" s="99">
        <v>2</v>
      </c>
      <c r="L70" s="97">
        <v>259.25</v>
      </c>
      <c r="M70" s="97">
        <v>51</v>
      </c>
      <c r="N70" s="176">
        <v>44988</v>
      </c>
      <c r="O70" s="101" t="s">
        <v>814</v>
      </c>
      <c r="P70" s="108"/>
      <c r="Q70" s="109"/>
      <c r="R70" s="103"/>
      <c r="S70" s="105"/>
      <c r="T70" s="105"/>
      <c r="U70" s="143"/>
      <c r="V70" s="143"/>
      <c r="W70" s="143"/>
      <c r="X70" s="171"/>
    </row>
    <row r="71" spans="1:25" ht="25.35" customHeight="1">
      <c r="A71" s="95"/>
      <c r="B71" s="160"/>
      <c r="C71" s="52" t="s">
        <v>1021</v>
      </c>
      <c r="D71" s="124">
        <f>SUM(D59:D70)</f>
        <v>360395.47000000009</v>
      </c>
      <c r="E71" s="124">
        <v>360029.47999999992</v>
      </c>
      <c r="F71" s="125">
        <f>(D71-E71)/E71</f>
        <v>1.0165556442771448E-3</v>
      </c>
      <c r="G71" s="124">
        <f>SUM(G59:G70)</f>
        <v>57851</v>
      </c>
      <c r="H71" s="66"/>
      <c r="I71" s="66"/>
      <c r="J71" s="99"/>
      <c r="K71" s="99"/>
      <c r="L71" s="67"/>
      <c r="M71" s="97"/>
      <c r="N71" s="178"/>
      <c r="O71" s="64"/>
      <c r="U71" s="143"/>
      <c r="V71" s="143"/>
    </row>
    <row r="72" spans="1:25">
      <c r="A72" s="39"/>
      <c r="B72" s="162"/>
      <c r="C72" s="40"/>
      <c r="D72" s="48"/>
      <c r="E72" s="116"/>
      <c r="F72" s="48"/>
      <c r="G72" s="48"/>
      <c r="H72" s="48"/>
      <c r="I72" s="48"/>
      <c r="J72" s="116"/>
      <c r="K72" s="116"/>
      <c r="L72" s="48"/>
      <c r="M72" s="48"/>
      <c r="N72" s="179"/>
      <c r="O72" s="38"/>
      <c r="U72" s="165"/>
      <c r="V72" s="143"/>
    </row>
    <row r="73" spans="1:25" s="106" customFormat="1" ht="25.35" customHeight="1">
      <c r="A73" s="95">
        <v>51</v>
      </c>
      <c r="B73" s="182" t="s">
        <v>36</v>
      </c>
      <c r="C73" s="96" t="s">
        <v>777</v>
      </c>
      <c r="D73" s="97">
        <v>37.700000000000003</v>
      </c>
      <c r="E73" s="70" t="s">
        <v>36</v>
      </c>
      <c r="F73" s="70" t="s">
        <v>36</v>
      </c>
      <c r="G73" s="97">
        <v>14</v>
      </c>
      <c r="H73" s="99">
        <v>1</v>
      </c>
      <c r="I73" s="99">
        <f>G73/H73</f>
        <v>14</v>
      </c>
      <c r="J73" s="99">
        <v>1</v>
      </c>
      <c r="K73" s="70" t="s">
        <v>36</v>
      </c>
      <c r="L73" s="97">
        <v>84223.11</v>
      </c>
      <c r="M73" s="97">
        <v>17013</v>
      </c>
      <c r="N73" s="176">
        <v>44855</v>
      </c>
      <c r="O73" s="101" t="s">
        <v>41</v>
      </c>
      <c r="P73" s="108"/>
      <c r="Q73" s="109"/>
      <c r="R73" s="103"/>
      <c r="S73" s="105"/>
      <c r="T73" s="105"/>
      <c r="U73" s="143"/>
      <c r="V73" s="143"/>
      <c r="W73" s="143"/>
      <c r="X73" s="171"/>
    </row>
    <row r="74" spans="1:25" s="106" customFormat="1" ht="25.35" customHeight="1">
      <c r="A74" s="95">
        <v>52</v>
      </c>
      <c r="B74" s="182" t="s">
        <v>36</v>
      </c>
      <c r="C74" s="96" t="s">
        <v>747</v>
      </c>
      <c r="D74" s="97">
        <v>35.82</v>
      </c>
      <c r="E74" s="97" t="s">
        <v>36</v>
      </c>
      <c r="F74" s="98" t="s">
        <v>36</v>
      </c>
      <c r="G74" s="97">
        <v>18</v>
      </c>
      <c r="H74" s="99">
        <v>1</v>
      </c>
      <c r="I74" s="99">
        <f>G74/H74</f>
        <v>18</v>
      </c>
      <c r="J74" s="99">
        <v>1</v>
      </c>
      <c r="K74" s="99" t="s">
        <v>36</v>
      </c>
      <c r="L74" s="97">
        <v>3434.09</v>
      </c>
      <c r="M74" s="97">
        <v>797</v>
      </c>
      <c r="N74" s="176">
        <v>44827</v>
      </c>
      <c r="O74" s="101" t="s">
        <v>82</v>
      </c>
      <c r="P74" s="108"/>
      <c r="Q74" s="109"/>
      <c r="R74" s="103"/>
      <c r="S74" s="105"/>
      <c r="T74" s="105"/>
      <c r="U74" s="143"/>
      <c r="V74" s="143"/>
      <c r="W74" s="143"/>
      <c r="X74" s="171"/>
    </row>
    <row r="75" spans="1:25" s="106" customFormat="1" ht="25.35" customHeight="1">
      <c r="A75" s="95">
        <v>53</v>
      </c>
      <c r="B75" s="157">
        <v>44</v>
      </c>
      <c r="C75" s="96" t="s">
        <v>963</v>
      </c>
      <c r="D75" s="97">
        <v>29.6</v>
      </c>
      <c r="E75" s="97">
        <v>8</v>
      </c>
      <c r="F75" s="98">
        <f>(D75-E75)/E75</f>
        <v>2.7</v>
      </c>
      <c r="G75" s="97">
        <v>4</v>
      </c>
      <c r="H75" s="99">
        <v>1</v>
      </c>
      <c r="I75" s="99">
        <f>G75/H75</f>
        <v>4</v>
      </c>
      <c r="J75" s="99">
        <v>1</v>
      </c>
      <c r="K75" s="99">
        <v>4</v>
      </c>
      <c r="L75" s="97">
        <v>17203.240000000002</v>
      </c>
      <c r="M75" s="97">
        <v>2618</v>
      </c>
      <c r="N75" s="176">
        <v>44974</v>
      </c>
      <c r="O75" s="101" t="s">
        <v>41</v>
      </c>
      <c r="P75" s="108"/>
      <c r="Q75" s="109"/>
      <c r="R75" s="103"/>
      <c r="S75" s="105"/>
      <c r="T75" s="105"/>
      <c r="U75" s="143"/>
      <c r="V75" s="143"/>
      <c r="W75" s="143"/>
      <c r="X75" s="171"/>
    </row>
    <row r="76" spans="1:25" s="106" customFormat="1" ht="25.35" customHeight="1">
      <c r="A76" s="95">
        <v>54</v>
      </c>
      <c r="B76" s="184" t="s">
        <v>36</v>
      </c>
      <c r="C76" s="96" t="s">
        <v>1015</v>
      </c>
      <c r="D76" s="97">
        <v>17.91</v>
      </c>
      <c r="E76" s="97" t="s">
        <v>36</v>
      </c>
      <c r="F76" s="98" t="s">
        <v>36</v>
      </c>
      <c r="G76" s="97">
        <v>9</v>
      </c>
      <c r="H76" s="99">
        <v>1</v>
      </c>
      <c r="I76" s="99">
        <f>G76/H76</f>
        <v>9</v>
      </c>
      <c r="J76" s="99">
        <v>1</v>
      </c>
      <c r="K76" s="99" t="s">
        <v>36</v>
      </c>
      <c r="L76" s="97">
        <v>12674.48</v>
      </c>
      <c r="M76" s="97">
        <v>3217</v>
      </c>
      <c r="N76" s="176">
        <v>43707</v>
      </c>
      <c r="O76" s="101" t="s">
        <v>82</v>
      </c>
      <c r="P76" s="108"/>
      <c r="Q76" s="185"/>
      <c r="R76" s="103"/>
      <c r="S76" s="105"/>
      <c r="T76" s="105"/>
      <c r="U76" s="143"/>
      <c r="V76" s="143"/>
      <c r="W76" s="143"/>
      <c r="X76" s="171"/>
    </row>
    <row r="77" spans="1:25" s="106" customFormat="1" ht="25.35" customHeight="1">
      <c r="A77" s="95">
        <v>55</v>
      </c>
      <c r="B77" s="182" t="s">
        <v>36</v>
      </c>
      <c r="C77" s="68" t="s">
        <v>99</v>
      </c>
      <c r="D77" s="67">
        <v>9.9499999999999993</v>
      </c>
      <c r="E77" s="66" t="s">
        <v>36</v>
      </c>
      <c r="F77" s="66" t="s">
        <v>36</v>
      </c>
      <c r="G77" s="67">
        <v>5</v>
      </c>
      <c r="H77" s="66">
        <v>1</v>
      </c>
      <c r="I77" s="99">
        <f>G77/H77</f>
        <v>5</v>
      </c>
      <c r="J77" s="66">
        <v>1</v>
      </c>
      <c r="K77" s="66" t="s">
        <v>36</v>
      </c>
      <c r="L77" s="67">
        <v>7283.43</v>
      </c>
      <c r="M77" s="67">
        <v>2084</v>
      </c>
      <c r="N77" s="177">
        <v>44694</v>
      </c>
      <c r="O77" s="64" t="s">
        <v>82</v>
      </c>
      <c r="P77" s="108"/>
      <c r="Q77" s="185"/>
      <c r="R77" s="103"/>
      <c r="S77" s="105"/>
      <c r="T77" s="105"/>
      <c r="U77" s="143"/>
      <c r="V77" s="143"/>
      <c r="W77" s="143"/>
      <c r="X77" s="171"/>
    </row>
    <row r="78" spans="1:25" ht="25.35" customHeight="1">
      <c r="A78" s="41"/>
      <c r="B78" s="161"/>
      <c r="C78" s="52" t="s">
        <v>1022</v>
      </c>
      <c r="D78" s="124">
        <f>SUM(D71:D77)</f>
        <v>360526.45000000007</v>
      </c>
      <c r="E78" s="124">
        <v>360029.47999999992</v>
      </c>
      <c r="F78" s="20">
        <f>(D78-E78)/E78</f>
        <v>1.3803591861426092E-3</v>
      </c>
      <c r="G78" s="124">
        <f>SUM(G71:G77)</f>
        <v>57901</v>
      </c>
      <c r="H78" s="62"/>
      <c r="I78" s="43"/>
      <c r="J78" s="119"/>
      <c r="K78" s="119"/>
      <c r="L78" s="45"/>
      <c r="M78" s="49"/>
      <c r="N78" s="46"/>
      <c r="O78" s="53"/>
      <c r="Q78" s="109"/>
      <c r="U78" s="143"/>
      <c r="V78" s="143"/>
      <c r="W78" s="143"/>
      <c r="X78" s="171"/>
    </row>
    <row r="79" spans="1:25">
      <c r="U79" s="143"/>
      <c r="V79" s="143"/>
      <c r="W79" s="143"/>
    </row>
    <row r="80" spans="1:25" s="106" customFormat="1" ht="25.35" customHeight="1">
      <c r="A80" s="1"/>
      <c r="B80" s="58"/>
      <c r="C80" s="1"/>
      <c r="D80" s="1"/>
      <c r="F80" s="1"/>
      <c r="G80" s="1"/>
      <c r="H80" s="1"/>
      <c r="I80" s="1"/>
      <c r="L80" s="1"/>
      <c r="M80" s="1"/>
      <c r="N80" s="82"/>
      <c r="O80" s="1"/>
      <c r="P80" s="102"/>
      <c r="Q80" s="93"/>
      <c r="R80" s="94"/>
      <c r="S80" s="93"/>
      <c r="T80" s="93"/>
      <c r="U80" s="143"/>
      <c r="V80" s="143"/>
      <c r="W80" s="143"/>
      <c r="X80" s="170"/>
      <c r="Y80" s="103"/>
    </row>
    <row r="81" spans="16:23">
      <c r="U81" s="143"/>
      <c r="V81" s="143"/>
      <c r="W81" s="143"/>
    </row>
    <row r="82" spans="16:23">
      <c r="U82" s="143"/>
      <c r="V82" s="143"/>
      <c r="W82" s="143"/>
    </row>
    <row r="83" spans="16:23">
      <c r="U83" s="143"/>
      <c r="V83" s="143"/>
    </row>
    <row r="84" spans="16:23">
      <c r="U84" s="143"/>
      <c r="V84" s="143"/>
    </row>
    <row r="85" spans="16:23">
      <c r="U85" s="143"/>
      <c r="V85" s="143"/>
    </row>
    <row r="86" spans="16:23">
      <c r="U86" s="143"/>
      <c r="V86" s="143"/>
    </row>
    <row r="87" spans="16:23" ht="12" customHeight="1">
      <c r="U87" s="143"/>
      <c r="V87" s="143"/>
    </row>
    <row r="88" spans="16:23">
      <c r="U88" s="143"/>
      <c r="V88" s="143"/>
    </row>
    <row r="89" spans="16:23">
      <c r="U89" s="165"/>
      <c r="V89" s="143"/>
    </row>
    <row r="90" spans="16:23">
      <c r="S90" s="61"/>
      <c r="U90" s="143"/>
      <c r="V90" s="143"/>
    </row>
    <row r="91" spans="16:23">
      <c r="P91" s="61"/>
      <c r="U91" s="147"/>
      <c r="V91" s="143"/>
    </row>
    <row r="92" spans="16:23">
      <c r="U92" s="143"/>
      <c r="V92" s="143"/>
    </row>
    <row r="93" spans="16:23">
      <c r="U93" s="143"/>
      <c r="V93" s="143"/>
    </row>
    <row r="94" spans="16:23">
      <c r="U94" s="165"/>
      <c r="V94" s="143"/>
    </row>
    <row r="95" spans="16:23">
      <c r="U95" s="143"/>
      <c r="V95" s="143"/>
    </row>
    <row r="96" spans="16:23">
      <c r="U96" s="143"/>
      <c r="V96" s="143"/>
    </row>
    <row r="97" spans="21:22">
      <c r="U97" s="143"/>
      <c r="V97" s="143"/>
    </row>
  </sheetData>
  <sortState xmlns:xlrd2="http://schemas.microsoft.com/office/spreadsheetml/2017/richdata2" ref="B13:O77">
    <sortCondition descending="1" ref="D13:D77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B7341-6E38-4E61-BFD0-F916BC81E1C9}">
  <dimension ref="A1:AA74"/>
  <sheetViews>
    <sheetView topLeftCell="A12" zoomScale="60" zoomScaleNormal="60" workbookViewId="0">
      <selection activeCell="V36" sqref="V36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5.88671875" style="1" customWidth="1"/>
    <col min="17" max="17" width="11.5546875" style="1" customWidth="1"/>
    <col min="18" max="18" width="8.44140625" style="1" customWidth="1"/>
    <col min="19" max="19" width="6.88671875" style="1" customWidth="1"/>
    <col min="20" max="20" width="9.5546875" style="1" customWidth="1"/>
    <col min="21" max="21" width="12.5546875" style="1" bestFit="1" customWidth="1"/>
    <col min="22" max="22" width="11.88671875" style="1" bestFit="1" customWidth="1"/>
    <col min="23" max="23" width="12" style="1" customWidth="1"/>
    <col min="24" max="24" width="9.88671875" style="1" customWidth="1"/>
    <col min="25" max="25" width="12" style="1" bestFit="1" customWidth="1"/>
    <col min="26" max="29" width="8.88671875" style="1"/>
    <col min="30" max="30" width="10.88671875" style="1" bestFit="1" customWidth="1"/>
    <col min="31" max="31" width="9.6640625" style="1" bestFit="1" customWidth="1"/>
    <col min="32" max="16384" width="8.88671875" style="1"/>
  </cols>
  <sheetData>
    <row r="1" spans="1:26" ht="19.5" customHeight="1">
      <c r="E1" s="30" t="s">
        <v>725</v>
      </c>
      <c r="F1" s="30"/>
      <c r="G1" s="30"/>
      <c r="H1" s="30"/>
      <c r="I1" s="30"/>
    </row>
    <row r="2" spans="1:26" ht="19.5" customHeight="1">
      <c r="E2" s="30" t="s">
        <v>726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S5" s="4"/>
    </row>
    <row r="6" spans="1:26" ht="21.6">
      <c r="A6" s="207"/>
      <c r="B6" s="207"/>
      <c r="C6" s="212"/>
      <c r="D6" s="32" t="s">
        <v>723</v>
      </c>
      <c r="E6" s="32" t="s">
        <v>713</v>
      </c>
      <c r="F6" s="212"/>
      <c r="G6" s="212" t="s">
        <v>723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P8" s="2"/>
      <c r="S8" s="4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P9" s="2"/>
      <c r="S9" s="60"/>
      <c r="V9" s="61"/>
      <c r="W9" s="61"/>
      <c r="X9" s="60"/>
    </row>
    <row r="10" spans="1:26" ht="21.6">
      <c r="A10" s="207"/>
      <c r="B10" s="207"/>
      <c r="C10" s="212"/>
      <c r="D10" s="32" t="s">
        <v>724</v>
      </c>
      <c r="E10" s="32" t="s">
        <v>714</v>
      </c>
      <c r="F10" s="212"/>
      <c r="G10" s="32" t="s">
        <v>724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P10" s="2"/>
      <c r="S10" s="60"/>
      <c r="U10" s="4"/>
      <c r="V10" s="61"/>
      <c r="W10" s="61"/>
      <c r="X10" s="60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P11" s="73"/>
      <c r="Q11" s="75"/>
      <c r="R11" s="75"/>
      <c r="S11" s="75"/>
      <c r="T11" s="75"/>
      <c r="U11" s="81"/>
      <c r="V11" s="61"/>
      <c r="W11" s="61"/>
      <c r="X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U12" s="4"/>
      <c r="V12" s="2"/>
      <c r="W12" s="60"/>
    </row>
    <row r="13" spans="1:26" ht="25.35" customHeight="1">
      <c r="A13" s="63">
        <v>1</v>
      </c>
      <c r="B13" s="63">
        <v>1</v>
      </c>
      <c r="C13" s="68" t="s">
        <v>701</v>
      </c>
      <c r="D13" s="67">
        <v>75166.44</v>
      </c>
      <c r="E13" s="66">
        <v>109456.11</v>
      </c>
      <c r="F13" s="70">
        <f>(D13-E13)/E13</f>
        <v>-0.31327323801293505</v>
      </c>
      <c r="G13" s="67">
        <v>12168</v>
      </c>
      <c r="H13" s="66">
        <v>281</v>
      </c>
      <c r="I13" s="66">
        <f>G13/H13</f>
        <v>43.302491103202847</v>
      </c>
      <c r="J13" s="66">
        <v>18</v>
      </c>
      <c r="K13" s="66">
        <v>3</v>
      </c>
      <c r="L13" s="67">
        <v>373790.56</v>
      </c>
      <c r="M13" s="67">
        <v>57249</v>
      </c>
      <c r="N13" s="65">
        <v>44792</v>
      </c>
      <c r="O13" s="64" t="s">
        <v>142</v>
      </c>
      <c r="P13" s="2"/>
      <c r="Q13" s="61"/>
      <c r="R13" s="60"/>
      <c r="S13" s="4"/>
      <c r="T13" s="61"/>
      <c r="U13" s="60"/>
      <c r="V13" s="2"/>
      <c r="W13" s="60"/>
      <c r="X13" s="60"/>
    </row>
    <row r="14" spans="1:26" ht="25.35" customHeight="1">
      <c r="A14" s="63">
        <v>2</v>
      </c>
      <c r="B14" s="63" t="s">
        <v>34</v>
      </c>
      <c r="C14" s="68" t="s">
        <v>722</v>
      </c>
      <c r="D14" s="67">
        <v>42484</v>
      </c>
      <c r="E14" s="66" t="s">
        <v>36</v>
      </c>
      <c r="F14" s="66" t="s">
        <v>36</v>
      </c>
      <c r="G14" s="67">
        <v>6045</v>
      </c>
      <c r="H14" s="66" t="s">
        <v>36</v>
      </c>
      <c r="I14" s="66" t="s">
        <v>36</v>
      </c>
      <c r="J14" s="66">
        <v>15</v>
      </c>
      <c r="K14" s="66">
        <v>1</v>
      </c>
      <c r="L14" s="67">
        <v>50161</v>
      </c>
      <c r="M14" s="67">
        <v>6988</v>
      </c>
      <c r="N14" s="65">
        <v>44806</v>
      </c>
      <c r="O14" s="64" t="s">
        <v>47</v>
      </c>
      <c r="P14" s="2"/>
      <c r="Q14" s="61"/>
      <c r="R14" s="60"/>
      <c r="S14" s="4"/>
      <c r="T14" s="61"/>
      <c r="U14" s="60"/>
      <c r="V14" s="2"/>
      <c r="W14" s="60"/>
      <c r="X14" s="60"/>
    </row>
    <row r="15" spans="1:26" ht="25.35" customHeight="1">
      <c r="A15" s="63">
        <v>3</v>
      </c>
      <c r="B15" s="63">
        <v>3</v>
      </c>
      <c r="C15" s="68" t="s">
        <v>652</v>
      </c>
      <c r="D15" s="67">
        <v>17370.57</v>
      </c>
      <c r="E15" s="66">
        <v>39070.46</v>
      </c>
      <c r="F15" s="70">
        <f>(D15-E15)/E15</f>
        <v>-0.55540400599327466</v>
      </c>
      <c r="G15" s="67">
        <v>3342</v>
      </c>
      <c r="H15" s="66">
        <v>258</v>
      </c>
      <c r="I15" s="66">
        <f>G15/H15</f>
        <v>12.953488372093023</v>
      </c>
      <c r="J15" s="66">
        <v>17</v>
      </c>
      <c r="K15" s="66">
        <v>10</v>
      </c>
      <c r="L15" s="67">
        <v>1272474</v>
      </c>
      <c r="M15" s="67">
        <v>236176</v>
      </c>
      <c r="N15" s="65">
        <v>44743</v>
      </c>
      <c r="O15" s="64" t="s">
        <v>37</v>
      </c>
      <c r="P15" s="60"/>
      <c r="Q15" s="74"/>
      <c r="R15" s="74"/>
      <c r="S15" s="60"/>
      <c r="T15" s="60"/>
      <c r="U15" s="2"/>
      <c r="V15" s="75"/>
      <c r="W15" s="60"/>
      <c r="X15" s="75"/>
      <c r="Y15" s="2"/>
      <c r="Z15" s="60"/>
    </row>
    <row r="16" spans="1:26" ht="25.35" customHeight="1">
      <c r="A16" s="63">
        <v>4</v>
      </c>
      <c r="B16" s="63">
        <v>2</v>
      </c>
      <c r="C16" s="68" t="s">
        <v>676</v>
      </c>
      <c r="D16" s="67">
        <v>14659.98</v>
      </c>
      <c r="E16" s="66">
        <v>40695.14</v>
      </c>
      <c r="F16" s="70">
        <f>(D16-E16)/E16</f>
        <v>-0.63976091493972009</v>
      </c>
      <c r="G16" s="67">
        <v>3044</v>
      </c>
      <c r="H16" s="66">
        <v>182</v>
      </c>
      <c r="I16" s="66">
        <f>G16/H16</f>
        <v>16.725274725274726</v>
      </c>
      <c r="J16" s="66">
        <v>13</v>
      </c>
      <c r="K16" s="66">
        <v>6</v>
      </c>
      <c r="L16" s="67">
        <v>212286.19</v>
      </c>
      <c r="M16" s="67">
        <v>46855</v>
      </c>
      <c r="N16" s="65">
        <v>44771</v>
      </c>
      <c r="O16" s="64" t="s">
        <v>56</v>
      </c>
      <c r="P16" s="60"/>
      <c r="Q16" s="74"/>
      <c r="R16" s="74"/>
      <c r="S16" s="60"/>
      <c r="T16" s="60"/>
      <c r="U16" s="2"/>
      <c r="V16" s="75"/>
      <c r="W16" s="60"/>
      <c r="X16" s="75"/>
      <c r="Y16" s="2"/>
      <c r="Z16" s="60"/>
    </row>
    <row r="17" spans="1:26" ht="25.35" customHeight="1">
      <c r="A17" s="63">
        <v>5</v>
      </c>
      <c r="B17" s="63">
        <v>5</v>
      </c>
      <c r="C17" s="68" t="s">
        <v>707</v>
      </c>
      <c r="D17" s="67">
        <v>12947.54</v>
      </c>
      <c r="E17" s="66">
        <v>23747.21</v>
      </c>
      <c r="F17" s="70">
        <f>(D17-E17)/E17</f>
        <v>-0.45477637162428758</v>
      </c>
      <c r="G17" s="67">
        <v>1958</v>
      </c>
      <c r="H17" s="66">
        <v>162</v>
      </c>
      <c r="I17" s="66">
        <f>G17/H17</f>
        <v>12.086419753086419</v>
      </c>
      <c r="J17" s="66">
        <v>9</v>
      </c>
      <c r="K17" s="66">
        <v>2</v>
      </c>
      <c r="L17" s="67">
        <v>38192.69</v>
      </c>
      <c r="M17" s="67">
        <v>6239</v>
      </c>
      <c r="N17" s="65">
        <v>44799</v>
      </c>
      <c r="O17" s="64" t="s">
        <v>142</v>
      </c>
      <c r="P17" s="60"/>
      <c r="Q17" s="74"/>
      <c r="R17" s="74"/>
      <c r="S17" s="60"/>
      <c r="T17" s="60"/>
      <c r="U17" s="2"/>
      <c r="V17" s="60"/>
      <c r="W17" s="75"/>
      <c r="X17" s="75"/>
      <c r="Y17" s="2"/>
      <c r="Z17" s="60"/>
    </row>
    <row r="18" spans="1:26" ht="25.35" customHeight="1">
      <c r="A18" s="63">
        <v>6</v>
      </c>
      <c r="B18" s="63">
        <v>6</v>
      </c>
      <c r="C18" s="68" t="s">
        <v>686</v>
      </c>
      <c r="D18" s="67">
        <v>11097.5</v>
      </c>
      <c r="E18" s="66">
        <v>17539.32</v>
      </c>
      <c r="F18" s="70">
        <f>(D18-E18)/E18</f>
        <v>-0.36727877705635109</v>
      </c>
      <c r="G18" s="67">
        <v>1892</v>
      </c>
      <c r="H18" s="66">
        <v>96</v>
      </c>
      <c r="I18" s="66">
        <f>G18/H18</f>
        <v>19.708333333333332</v>
      </c>
      <c r="J18" s="66">
        <v>7</v>
      </c>
      <c r="K18" s="66">
        <v>5</v>
      </c>
      <c r="L18" s="67">
        <v>148626.69</v>
      </c>
      <c r="M18" s="67">
        <v>21837</v>
      </c>
      <c r="N18" s="65">
        <v>44778</v>
      </c>
      <c r="O18" s="64" t="s">
        <v>142</v>
      </c>
      <c r="P18" s="60"/>
      <c r="Q18" s="74"/>
      <c r="R18" s="74"/>
      <c r="S18" s="60"/>
      <c r="T18" s="60"/>
      <c r="U18" s="60"/>
      <c r="V18" s="60"/>
      <c r="W18" s="75"/>
      <c r="X18" s="75"/>
      <c r="Y18" s="2"/>
      <c r="Z18" s="60"/>
    </row>
    <row r="19" spans="1:26" ht="25.35" customHeight="1">
      <c r="A19" s="63">
        <v>7</v>
      </c>
      <c r="B19" s="63">
        <v>4</v>
      </c>
      <c r="C19" s="68" t="s">
        <v>717</v>
      </c>
      <c r="D19" s="67">
        <v>6770.95</v>
      </c>
      <c r="E19" s="66">
        <v>25701.03</v>
      </c>
      <c r="F19" s="70">
        <f>(D19-E19)/E19</f>
        <v>-0.73654946902906226</v>
      </c>
      <c r="G19" s="67">
        <v>1019</v>
      </c>
      <c r="H19" s="66">
        <v>90</v>
      </c>
      <c r="I19" s="66">
        <f>G19/H19</f>
        <v>11.322222222222223</v>
      </c>
      <c r="J19" s="66">
        <v>9</v>
      </c>
      <c r="K19" s="66">
        <v>2</v>
      </c>
      <c r="L19" s="67">
        <v>32471.98</v>
      </c>
      <c r="M19" s="67">
        <v>4895</v>
      </c>
      <c r="N19" s="65">
        <v>44799</v>
      </c>
      <c r="O19" s="64" t="s">
        <v>142</v>
      </c>
      <c r="P19" s="60"/>
      <c r="Q19" s="74"/>
      <c r="R19" s="74"/>
      <c r="S19" s="60"/>
      <c r="T19" s="60"/>
      <c r="U19" s="2"/>
      <c r="V19" s="60"/>
      <c r="W19" s="75"/>
      <c r="X19" s="75"/>
      <c r="Y19" s="2"/>
      <c r="Z19" s="60"/>
    </row>
    <row r="20" spans="1:26" ht="25.35" customHeight="1">
      <c r="A20" s="63">
        <v>8</v>
      </c>
      <c r="B20" s="63" t="s">
        <v>34</v>
      </c>
      <c r="C20" s="68" t="s">
        <v>721</v>
      </c>
      <c r="D20" s="67">
        <v>6136</v>
      </c>
      <c r="E20" s="66" t="s">
        <v>36</v>
      </c>
      <c r="F20" s="66" t="s">
        <v>36</v>
      </c>
      <c r="G20" s="67">
        <v>1198</v>
      </c>
      <c r="H20" s="66" t="s">
        <v>36</v>
      </c>
      <c r="I20" s="66" t="s">
        <v>36</v>
      </c>
      <c r="J20" s="66">
        <v>20</v>
      </c>
      <c r="K20" s="66">
        <v>1</v>
      </c>
      <c r="L20" s="67">
        <v>7316</v>
      </c>
      <c r="M20" s="67">
        <v>1349</v>
      </c>
      <c r="N20" s="65">
        <v>44806</v>
      </c>
      <c r="O20" s="64" t="s">
        <v>47</v>
      </c>
      <c r="P20" s="60"/>
      <c r="U20" s="61"/>
      <c r="W20" s="61"/>
      <c r="X20" s="60"/>
    </row>
    <row r="21" spans="1:26" ht="25.35" customHeight="1">
      <c r="A21" s="63">
        <v>9</v>
      </c>
      <c r="B21" s="63">
        <v>8</v>
      </c>
      <c r="C21" s="68" t="s">
        <v>708</v>
      </c>
      <c r="D21" s="67">
        <v>3131.19</v>
      </c>
      <c r="E21" s="66">
        <v>9430.36</v>
      </c>
      <c r="F21" s="70">
        <f>(D21-E21)/E21</f>
        <v>-0.66796707654850929</v>
      </c>
      <c r="G21" s="67">
        <v>494</v>
      </c>
      <c r="H21" s="66">
        <v>65</v>
      </c>
      <c r="I21" s="66">
        <f>G21/H21</f>
        <v>7.6</v>
      </c>
      <c r="J21" s="66">
        <v>8</v>
      </c>
      <c r="K21" s="66">
        <v>2</v>
      </c>
      <c r="L21" s="67">
        <v>12798</v>
      </c>
      <c r="M21" s="67">
        <v>2404</v>
      </c>
      <c r="N21" s="65">
        <v>44799</v>
      </c>
      <c r="O21" s="64" t="s">
        <v>37</v>
      </c>
    </row>
    <row r="22" spans="1:26" ht="25.35" customHeight="1">
      <c r="A22" s="63">
        <v>10</v>
      </c>
      <c r="B22" s="63">
        <v>7</v>
      </c>
      <c r="C22" s="68" t="s">
        <v>702</v>
      </c>
      <c r="D22" s="67">
        <v>3031.74</v>
      </c>
      <c r="E22" s="66">
        <v>12050.91</v>
      </c>
      <c r="F22" s="70">
        <f>(D22-E22)/E22</f>
        <v>-0.74842231831455053</v>
      </c>
      <c r="G22" s="67">
        <v>704</v>
      </c>
      <c r="H22" s="66">
        <v>82</v>
      </c>
      <c r="I22" s="66">
        <f>G22/H22</f>
        <v>8.5853658536585371</v>
      </c>
      <c r="J22" s="66">
        <v>12</v>
      </c>
      <c r="K22" s="66">
        <v>3</v>
      </c>
      <c r="L22" s="67">
        <v>27474.09</v>
      </c>
      <c r="M22" s="67">
        <v>6422</v>
      </c>
      <c r="N22" s="65">
        <v>44792</v>
      </c>
      <c r="O22" s="64" t="s">
        <v>41</v>
      </c>
    </row>
    <row r="23" spans="1:26" ht="25.35" customHeight="1">
      <c r="A23" s="41"/>
      <c r="B23" s="41"/>
      <c r="C23" s="52" t="s">
        <v>52</v>
      </c>
      <c r="D23" s="62">
        <f>SUM(D13:D22)</f>
        <v>192795.91000000003</v>
      </c>
      <c r="E23" s="62">
        <v>290918.73</v>
      </c>
      <c r="F23" s="20">
        <f>(D23-E23)/E23</f>
        <v>-0.33728601798859753</v>
      </c>
      <c r="G23" s="62">
        <f t="shared" ref="G23" si="0">SUM(G13:G22)</f>
        <v>31864</v>
      </c>
      <c r="H23" s="62"/>
      <c r="I23" s="43"/>
      <c r="J23" s="42"/>
      <c r="K23" s="44"/>
      <c r="L23" s="45"/>
      <c r="M23" s="49"/>
      <c r="N23" s="46"/>
      <c r="O23" s="53"/>
      <c r="P23" s="73"/>
      <c r="S23" s="61"/>
      <c r="T23" s="61"/>
      <c r="V23" s="61"/>
      <c r="X23" s="60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14</v>
      </c>
      <c r="C25" s="68" t="s">
        <v>682</v>
      </c>
      <c r="D25" s="67">
        <v>2774.72</v>
      </c>
      <c r="E25" s="66">
        <v>3660.6</v>
      </c>
      <c r="F25" s="70">
        <f t="shared" ref="F25:F35" si="1">(D25-E25)/E25</f>
        <v>-0.24200404305305145</v>
      </c>
      <c r="G25" s="67">
        <v>395</v>
      </c>
      <c r="H25" s="66">
        <v>22</v>
      </c>
      <c r="I25" s="66">
        <f t="shared" ref="I25:I34" si="2">G25/H25</f>
        <v>17.954545454545453</v>
      </c>
      <c r="J25" s="66">
        <v>4</v>
      </c>
      <c r="K25" s="66">
        <v>6</v>
      </c>
      <c r="L25" s="67">
        <v>97520.08</v>
      </c>
      <c r="M25" s="67">
        <v>14590</v>
      </c>
      <c r="N25" s="65">
        <v>44771</v>
      </c>
      <c r="O25" s="64" t="s">
        <v>41</v>
      </c>
      <c r="P25" s="61"/>
      <c r="Q25" s="73"/>
      <c r="R25" s="90"/>
      <c r="S25" s="74"/>
      <c r="T25" s="74"/>
      <c r="U25" s="60"/>
      <c r="V25" s="60"/>
      <c r="W25" s="75"/>
      <c r="X25" s="60"/>
      <c r="Y25" s="2"/>
      <c r="Z25" s="75"/>
    </row>
    <row r="26" spans="1:26" ht="25.35" customHeight="1">
      <c r="A26" s="63">
        <v>12</v>
      </c>
      <c r="B26" s="63">
        <v>16</v>
      </c>
      <c r="C26" s="68" t="s">
        <v>38</v>
      </c>
      <c r="D26" s="67">
        <v>2575.15</v>
      </c>
      <c r="E26" s="66">
        <v>3354.22</v>
      </c>
      <c r="F26" s="70">
        <f t="shared" si="1"/>
        <v>-0.23226562360250663</v>
      </c>
      <c r="G26" s="67">
        <v>435</v>
      </c>
      <c r="H26" s="66">
        <v>30</v>
      </c>
      <c r="I26" s="66">
        <f t="shared" si="2"/>
        <v>14.5</v>
      </c>
      <c r="J26" s="66">
        <v>4</v>
      </c>
      <c r="K26" s="66">
        <v>15</v>
      </c>
      <c r="L26" s="67">
        <v>356102</v>
      </c>
      <c r="M26" s="67">
        <v>53317</v>
      </c>
      <c r="N26" s="65">
        <v>44708</v>
      </c>
      <c r="O26" s="64" t="s">
        <v>39</v>
      </c>
    </row>
    <row r="27" spans="1:26" ht="25.35" customHeight="1">
      <c r="A27" s="63">
        <v>13</v>
      </c>
      <c r="B27" s="63">
        <v>11</v>
      </c>
      <c r="C27" s="68" t="s">
        <v>718</v>
      </c>
      <c r="D27" s="67">
        <v>2264</v>
      </c>
      <c r="E27" s="66">
        <v>5530.11</v>
      </c>
      <c r="F27" s="70">
        <f t="shared" si="1"/>
        <v>-0.59060488851035509</v>
      </c>
      <c r="G27" s="67">
        <v>529</v>
      </c>
      <c r="H27" s="66">
        <v>31</v>
      </c>
      <c r="I27" s="66">
        <f t="shared" si="2"/>
        <v>17.06451612903226</v>
      </c>
      <c r="J27" s="66">
        <v>7</v>
      </c>
      <c r="K27" s="66">
        <v>2</v>
      </c>
      <c r="L27" s="67">
        <v>7794.89</v>
      </c>
      <c r="M27" s="67">
        <v>1943</v>
      </c>
      <c r="N27" s="65">
        <v>44799</v>
      </c>
      <c r="O27" s="64" t="s">
        <v>82</v>
      </c>
      <c r="P27" s="60"/>
    </row>
    <row r="28" spans="1:26" ht="25.35" customHeight="1">
      <c r="A28" s="63">
        <v>14</v>
      </c>
      <c r="B28" s="63">
        <v>17</v>
      </c>
      <c r="C28" s="68" t="s">
        <v>641</v>
      </c>
      <c r="D28" s="67">
        <v>1675.04</v>
      </c>
      <c r="E28" s="66">
        <v>2514.16</v>
      </c>
      <c r="F28" s="70">
        <f t="shared" si="1"/>
        <v>-0.33375759697075763</v>
      </c>
      <c r="G28" s="67">
        <v>457</v>
      </c>
      <c r="H28" s="66">
        <v>21</v>
      </c>
      <c r="I28" s="66">
        <f t="shared" si="2"/>
        <v>21.761904761904763</v>
      </c>
      <c r="J28" s="66">
        <v>3</v>
      </c>
      <c r="K28" s="66">
        <v>11</v>
      </c>
      <c r="L28" s="67">
        <v>244923.64</v>
      </c>
      <c r="M28" s="67">
        <v>37973</v>
      </c>
      <c r="N28" s="65">
        <v>44736</v>
      </c>
      <c r="O28" s="64" t="s">
        <v>56</v>
      </c>
      <c r="P28" s="60"/>
    </row>
    <row r="29" spans="1:26" ht="25.35" customHeight="1">
      <c r="A29" s="63">
        <v>15</v>
      </c>
      <c r="B29" s="76">
        <v>10</v>
      </c>
      <c r="C29" s="68" t="s">
        <v>703</v>
      </c>
      <c r="D29" s="67">
        <v>1558.84</v>
      </c>
      <c r="E29" s="66">
        <v>5551.19</v>
      </c>
      <c r="F29" s="70">
        <f t="shared" si="1"/>
        <v>-0.71918813803887094</v>
      </c>
      <c r="G29" s="67">
        <v>232</v>
      </c>
      <c r="H29" s="66">
        <v>19</v>
      </c>
      <c r="I29" s="66">
        <f t="shared" si="2"/>
        <v>12.210526315789474</v>
      </c>
      <c r="J29" s="66">
        <v>5</v>
      </c>
      <c r="K29" s="66">
        <v>3</v>
      </c>
      <c r="L29" s="67">
        <v>19478</v>
      </c>
      <c r="M29" s="67">
        <v>3312</v>
      </c>
      <c r="N29" s="65">
        <v>44792</v>
      </c>
      <c r="O29" s="64" t="s">
        <v>84</v>
      </c>
      <c r="P29" s="74"/>
      <c r="Q29" s="74"/>
      <c r="R29" s="74"/>
      <c r="S29" s="74"/>
      <c r="T29" s="74"/>
      <c r="U29" s="75"/>
      <c r="V29" s="60"/>
      <c r="W29" s="60"/>
      <c r="X29" s="75"/>
      <c r="Y29" s="2"/>
      <c r="Z29" s="60"/>
    </row>
    <row r="30" spans="1:26" ht="25.35" customHeight="1">
      <c r="A30" s="63">
        <v>16</v>
      </c>
      <c r="B30" s="76">
        <v>12</v>
      </c>
      <c r="C30" s="68" t="s">
        <v>698</v>
      </c>
      <c r="D30" s="67">
        <v>1480.4</v>
      </c>
      <c r="E30" s="66">
        <v>5262.99</v>
      </c>
      <c r="F30" s="70">
        <f t="shared" si="1"/>
        <v>-0.71871502700936152</v>
      </c>
      <c r="G30" s="67">
        <v>250</v>
      </c>
      <c r="H30" s="66">
        <v>20</v>
      </c>
      <c r="I30" s="66">
        <f t="shared" si="2"/>
        <v>12.5</v>
      </c>
      <c r="J30" s="66">
        <v>3</v>
      </c>
      <c r="K30" s="66">
        <v>4</v>
      </c>
      <c r="L30" s="67">
        <v>44776</v>
      </c>
      <c r="M30" s="67">
        <v>6976</v>
      </c>
      <c r="N30" s="65">
        <v>44785</v>
      </c>
      <c r="O30" s="64" t="s">
        <v>37</v>
      </c>
      <c r="P30" s="89"/>
      <c r="Q30" s="73"/>
      <c r="R30" s="73"/>
      <c r="S30" s="73"/>
      <c r="T30" s="81"/>
      <c r="U30" s="21"/>
      <c r="V30" s="74"/>
      <c r="W30" s="74"/>
      <c r="X30" s="73"/>
    </row>
    <row r="31" spans="1:26" ht="25.35" customHeight="1">
      <c r="A31" s="63">
        <v>17</v>
      </c>
      <c r="B31" s="63">
        <v>13</v>
      </c>
      <c r="C31" s="68" t="s">
        <v>699</v>
      </c>
      <c r="D31" s="67">
        <v>1470.15</v>
      </c>
      <c r="E31" s="66">
        <v>4733.12</v>
      </c>
      <c r="F31" s="70">
        <f t="shared" si="1"/>
        <v>-0.68939093029544996</v>
      </c>
      <c r="G31" s="67">
        <v>343</v>
      </c>
      <c r="H31" s="66">
        <v>41</v>
      </c>
      <c r="I31" s="66">
        <f t="shared" si="2"/>
        <v>8.3658536585365848</v>
      </c>
      <c r="J31" s="66">
        <v>11</v>
      </c>
      <c r="K31" s="66">
        <v>4</v>
      </c>
      <c r="L31" s="67">
        <v>25481</v>
      </c>
      <c r="M31" s="67">
        <v>5862</v>
      </c>
      <c r="N31" s="65">
        <v>44785</v>
      </c>
      <c r="O31" s="64" t="s">
        <v>84</v>
      </c>
      <c r="P31" s="60"/>
      <c r="Q31" s="74"/>
      <c r="R31" s="74"/>
      <c r="S31" s="60"/>
      <c r="T31" s="60"/>
      <c r="U31" s="2"/>
      <c r="V31" s="60"/>
      <c r="W31" s="2"/>
      <c r="X31" s="75"/>
    </row>
    <row r="32" spans="1:26" ht="25.35" customHeight="1">
      <c r="A32" s="63">
        <v>18</v>
      </c>
      <c r="B32" s="63">
        <v>15</v>
      </c>
      <c r="C32" s="68" t="s">
        <v>653</v>
      </c>
      <c r="D32" s="67">
        <v>934.74</v>
      </c>
      <c r="E32" s="66">
        <v>3429.8</v>
      </c>
      <c r="F32" s="70">
        <f t="shared" si="1"/>
        <v>-0.72746515831826941</v>
      </c>
      <c r="G32" s="67">
        <v>170</v>
      </c>
      <c r="H32" s="66">
        <v>17</v>
      </c>
      <c r="I32" s="66">
        <f t="shared" si="2"/>
        <v>10</v>
      </c>
      <c r="J32" s="66">
        <v>3</v>
      </c>
      <c r="K32" s="66">
        <v>9</v>
      </c>
      <c r="L32" s="67">
        <v>371079</v>
      </c>
      <c r="M32" s="67">
        <v>52611</v>
      </c>
      <c r="N32" s="65">
        <v>44750</v>
      </c>
      <c r="O32" s="64" t="s">
        <v>43</v>
      </c>
      <c r="P32" s="60"/>
      <c r="Q32" s="74"/>
      <c r="R32" s="74"/>
      <c r="S32" s="60"/>
      <c r="T32" s="60"/>
      <c r="U32" s="60"/>
      <c r="V32" s="2"/>
      <c r="W32" s="75"/>
      <c r="X32" s="75"/>
      <c r="Y32" s="2"/>
      <c r="Z32" s="60"/>
    </row>
    <row r="33" spans="1:27" ht="25.35" customHeight="1">
      <c r="A33" s="63">
        <v>19</v>
      </c>
      <c r="B33" s="76">
        <v>20</v>
      </c>
      <c r="C33" s="68" t="s">
        <v>638</v>
      </c>
      <c r="D33" s="67">
        <v>787.2</v>
      </c>
      <c r="E33" s="66">
        <v>1040.25</v>
      </c>
      <c r="F33" s="70">
        <f t="shared" si="1"/>
        <v>-0.24325883201153564</v>
      </c>
      <c r="G33" s="67">
        <v>130</v>
      </c>
      <c r="H33" s="66">
        <v>6</v>
      </c>
      <c r="I33" s="66">
        <f t="shared" si="2"/>
        <v>21.666666666666668</v>
      </c>
      <c r="J33" s="66">
        <v>1</v>
      </c>
      <c r="K33" s="66">
        <v>11</v>
      </c>
      <c r="L33" s="67">
        <v>312071.77</v>
      </c>
      <c r="M33" s="67">
        <v>48505</v>
      </c>
      <c r="N33" s="65">
        <v>44736</v>
      </c>
      <c r="O33" s="64" t="s">
        <v>639</v>
      </c>
      <c r="P33" s="73"/>
      <c r="Q33" s="74"/>
      <c r="R33" s="74"/>
      <c r="S33" s="75"/>
      <c r="V33" s="60"/>
      <c r="W33" s="75"/>
    </row>
    <row r="34" spans="1:27" ht="25.35" customHeight="1">
      <c r="A34" s="63">
        <v>20</v>
      </c>
      <c r="B34" s="76" t="s">
        <v>58</v>
      </c>
      <c r="C34" s="68" t="s">
        <v>727</v>
      </c>
      <c r="D34" s="67">
        <v>488</v>
      </c>
      <c r="E34" s="66" t="s">
        <v>36</v>
      </c>
      <c r="F34" s="66" t="s">
        <v>36</v>
      </c>
      <c r="G34" s="67">
        <v>90</v>
      </c>
      <c r="H34" s="66">
        <v>6</v>
      </c>
      <c r="I34" s="66">
        <f t="shared" si="2"/>
        <v>15</v>
      </c>
      <c r="J34" s="66">
        <v>3</v>
      </c>
      <c r="K34" s="66">
        <v>0</v>
      </c>
      <c r="L34" s="67">
        <v>488</v>
      </c>
      <c r="M34" s="67">
        <v>90</v>
      </c>
      <c r="N34" s="65" t="s">
        <v>60</v>
      </c>
      <c r="O34" s="64" t="s">
        <v>50</v>
      </c>
      <c r="P34" s="73"/>
      <c r="Q34" s="74"/>
      <c r="R34" s="74"/>
      <c r="S34" s="75"/>
      <c r="V34" s="60"/>
      <c r="W34" s="75"/>
    </row>
    <row r="35" spans="1:27" ht="25.35" customHeight="1">
      <c r="A35" s="41"/>
      <c r="B35" s="41"/>
      <c r="C35" s="52" t="s">
        <v>66</v>
      </c>
      <c r="D35" s="62">
        <f>SUM(D23:D34)</f>
        <v>208804.15000000002</v>
      </c>
      <c r="E35" s="62">
        <f t="shared" ref="E35:G35" si="3">SUM(E23:E34)</f>
        <v>325995.16999999987</v>
      </c>
      <c r="F35" s="20">
        <f t="shared" si="1"/>
        <v>-0.35948698258320788</v>
      </c>
      <c r="G35" s="62">
        <f t="shared" si="3"/>
        <v>34895</v>
      </c>
      <c r="H35" s="62"/>
      <c r="I35" s="43"/>
      <c r="J35" s="42"/>
      <c r="K35" s="44"/>
      <c r="L35" s="45"/>
      <c r="M35" s="49"/>
      <c r="N35" s="46"/>
      <c r="O35" s="53"/>
      <c r="P35" s="73"/>
      <c r="S35" s="61"/>
      <c r="T35" s="61"/>
      <c r="V35" s="61"/>
      <c r="X35" s="60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29">
        <v>27</v>
      </c>
      <c r="C37" s="68" t="s">
        <v>370</v>
      </c>
      <c r="D37" s="67">
        <v>242</v>
      </c>
      <c r="E37" s="66">
        <v>121</v>
      </c>
      <c r="F37" s="70">
        <f>(D37-E37)/E37</f>
        <v>1</v>
      </c>
      <c r="G37" s="67">
        <v>48</v>
      </c>
      <c r="H37" s="66">
        <v>2</v>
      </c>
      <c r="I37" s="66">
        <f>G37/H37</f>
        <v>24</v>
      </c>
      <c r="J37" s="66">
        <v>2</v>
      </c>
      <c r="K37" s="66" t="s">
        <v>36</v>
      </c>
      <c r="L37" s="67">
        <v>37942</v>
      </c>
      <c r="M37" s="67">
        <v>6091</v>
      </c>
      <c r="N37" s="65">
        <v>44491</v>
      </c>
      <c r="O37" s="64" t="s">
        <v>84</v>
      </c>
      <c r="P37" s="60"/>
      <c r="Q37" s="74"/>
      <c r="R37" s="74"/>
      <c r="S37" s="74"/>
      <c r="T37" s="74"/>
      <c r="U37" s="75"/>
      <c r="V37" s="60"/>
      <c r="W37" s="75"/>
      <c r="X37" s="75"/>
      <c r="Y37" s="2"/>
      <c r="Z37" s="60"/>
    </row>
    <row r="38" spans="1:27" ht="25.35" customHeight="1">
      <c r="A38" s="63">
        <v>22</v>
      </c>
      <c r="B38" s="63">
        <v>21</v>
      </c>
      <c r="C38" s="68" t="s">
        <v>704</v>
      </c>
      <c r="D38" s="67">
        <v>239.6</v>
      </c>
      <c r="E38" s="66">
        <v>786.9</v>
      </c>
      <c r="F38" s="70">
        <f>(D38-E38)/E38</f>
        <v>-0.69551404244503745</v>
      </c>
      <c r="G38" s="67">
        <v>53</v>
      </c>
      <c r="H38" s="66">
        <v>9</v>
      </c>
      <c r="I38" s="66">
        <f>G38/H38</f>
        <v>5.8888888888888893</v>
      </c>
      <c r="J38" s="66">
        <v>3</v>
      </c>
      <c r="K38" s="66">
        <v>3</v>
      </c>
      <c r="L38" s="67">
        <v>5223.6200000000008</v>
      </c>
      <c r="M38" s="67">
        <v>957</v>
      </c>
      <c r="N38" s="65">
        <v>44792</v>
      </c>
      <c r="O38" s="64" t="s">
        <v>705</v>
      </c>
      <c r="P38" s="60"/>
      <c r="Q38" s="75"/>
      <c r="R38" s="60"/>
      <c r="S38" s="60"/>
      <c r="T38" s="60"/>
      <c r="U38" s="60"/>
      <c r="V38" s="2"/>
      <c r="W38" s="2"/>
      <c r="X38" s="75"/>
    </row>
    <row r="39" spans="1:27" ht="25.35" customHeight="1">
      <c r="A39" s="63">
        <v>23</v>
      </c>
      <c r="B39" s="23">
        <v>24</v>
      </c>
      <c r="C39" s="68" t="s">
        <v>68</v>
      </c>
      <c r="D39" s="67">
        <v>214</v>
      </c>
      <c r="E39" s="66">
        <v>220</v>
      </c>
      <c r="F39" s="70">
        <f>(D39-E39)/E39</f>
        <v>-2.7272727272727271E-2</v>
      </c>
      <c r="G39" s="67">
        <v>52</v>
      </c>
      <c r="H39" s="66" t="s">
        <v>36</v>
      </c>
      <c r="I39" s="66" t="s">
        <v>36</v>
      </c>
      <c r="J39" s="66">
        <v>1</v>
      </c>
      <c r="K39" s="66" t="s">
        <v>36</v>
      </c>
      <c r="L39" s="67">
        <v>19122</v>
      </c>
      <c r="M39" s="67">
        <v>3193</v>
      </c>
      <c r="N39" s="65">
        <v>44603</v>
      </c>
      <c r="O39" s="64" t="s">
        <v>47</v>
      </c>
      <c r="P39" s="60"/>
      <c r="Q39" s="74"/>
      <c r="R39" s="74"/>
      <c r="S39" s="74"/>
      <c r="T39" s="74"/>
      <c r="U39" s="2"/>
      <c r="V39" s="60"/>
      <c r="W39" s="75"/>
      <c r="X39" s="75"/>
    </row>
    <row r="40" spans="1:27" ht="25.35" customHeight="1">
      <c r="A40" s="63">
        <v>24</v>
      </c>
      <c r="B40" s="63">
        <v>26</v>
      </c>
      <c r="C40" s="68" t="s">
        <v>706</v>
      </c>
      <c r="D40" s="67">
        <v>158.4</v>
      </c>
      <c r="E40" s="66">
        <v>193</v>
      </c>
      <c r="F40" s="70">
        <f>(D40-E40)/E40</f>
        <v>-0.1792746113989637</v>
      </c>
      <c r="G40" s="67">
        <v>45</v>
      </c>
      <c r="H40" s="66">
        <v>4</v>
      </c>
      <c r="I40" s="66">
        <f>G40/H40</f>
        <v>11.25</v>
      </c>
      <c r="J40" s="66">
        <v>4</v>
      </c>
      <c r="K40" s="66">
        <v>3</v>
      </c>
      <c r="L40" s="67">
        <v>1575.9</v>
      </c>
      <c r="M40" s="67">
        <v>331</v>
      </c>
      <c r="N40" s="65">
        <v>44792</v>
      </c>
      <c r="O40" s="64" t="s">
        <v>82</v>
      </c>
      <c r="R40" s="74"/>
      <c r="S40" s="74"/>
      <c r="T40" s="74"/>
      <c r="U40" s="60"/>
      <c r="V40" s="2"/>
      <c r="W40" s="88"/>
      <c r="X40" s="75"/>
    </row>
    <row r="41" spans="1:27" ht="25.35" customHeight="1">
      <c r="A41" s="63">
        <v>25</v>
      </c>
      <c r="B41" s="63">
        <v>25</v>
      </c>
      <c r="C41" s="68" t="s">
        <v>61</v>
      </c>
      <c r="D41" s="67">
        <v>130.19999999999999</v>
      </c>
      <c r="E41" s="66">
        <v>194.39999999999998</v>
      </c>
      <c r="F41" s="70">
        <f>(D41-E41)/E41</f>
        <v>-0.33024691358024688</v>
      </c>
      <c r="G41" s="67">
        <v>37</v>
      </c>
      <c r="H41" s="66">
        <v>4</v>
      </c>
      <c r="I41" s="66">
        <f>G41/H41</f>
        <v>9.25</v>
      </c>
      <c r="J41" s="66">
        <v>2</v>
      </c>
      <c r="K41" s="66">
        <v>19</v>
      </c>
      <c r="L41" s="67">
        <v>27071.68</v>
      </c>
      <c r="M41" s="67">
        <v>4680</v>
      </c>
      <c r="N41" s="65">
        <v>44680</v>
      </c>
      <c r="O41" s="64" t="s">
        <v>50</v>
      </c>
      <c r="P41" s="73"/>
      <c r="Q41" s="59"/>
      <c r="R41" s="73"/>
      <c r="S41" s="60"/>
      <c r="T41" s="74"/>
      <c r="U41" s="74"/>
      <c r="V41" s="2"/>
      <c r="W41" s="60"/>
      <c r="X41" s="60"/>
      <c r="Y41" s="60"/>
      <c r="Z41" s="75"/>
      <c r="AA41" s="75"/>
    </row>
    <row r="42" spans="1:27" ht="25.35" customHeight="1">
      <c r="A42" s="63">
        <v>26</v>
      </c>
      <c r="B42" s="66" t="s">
        <v>36</v>
      </c>
      <c r="C42" s="68" t="s">
        <v>636</v>
      </c>
      <c r="D42" s="67">
        <v>83.4</v>
      </c>
      <c r="E42" s="66" t="s">
        <v>36</v>
      </c>
      <c r="F42" s="66" t="s">
        <v>36</v>
      </c>
      <c r="G42" s="67">
        <v>26</v>
      </c>
      <c r="H42" s="66">
        <v>2</v>
      </c>
      <c r="I42" s="66">
        <f>G42/H42</f>
        <v>13</v>
      </c>
      <c r="J42" s="66">
        <v>1</v>
      </c>
      <c r="K42" s="66" t="s">
        <v>36</v>
      </c>
      <c r="L42" s="67">
        <v>14568.75</v>
      </c>
      <c r="M42" s="67">
        <v>2694</v>
      </c>
      <c r="N42" s="65">
        <v>44729</v>
      </c>
      <c r="O42" s="64" t="s">
        <v>50</v>
      </c>
      <c r="P42" s="60"/>
      <c r="Q42" s="74"/>
      <c r="R42" s="74"/>
      <c r="S42" s="2"/>
      <c r="T42" s="60"/>
      <c r="U42" s="60"/>
      <c r="V42" s="60"/>
      <c r="W42" s="75"/>
      <c r="X42" s="75"/>
    </row>
    <row r="43" spans="1:27" ht="25.35" customHeight="1">
      <c r="A43" s="41"/>
      <c r="B43" s="41"/>
      <c r="C43" s="52" t="s">
        <v>124</v>
      </c>
      <c r="D43" s="62">
        <f>SUM(D35:D42)</f>
        <v>209871.75000000003</v>
      </c>
      <c r="E43" s="62">
        <v>325722.60999999993</v>
      </c>
      <c r="F43" s="20">
        <f t="shared" ref="F43" si="4">(D43-E43)/E43</f>
        <v>-0.35567337496159668</v>
      </c>
      <c r="G43" s="62">
        <f t="shared" ref="G43" si="5">SUM(G35:G42)</f>
        <v>35156</v>
      </c>
      <c r="H43" s="62"/>
      <c r="I43" s="43"/>
      <c r="J43" s="42"/>
      <c r="K43" s="44"/>
      <c r="L43" s="45"/>
      <c r="M43" s="49"/>
      <c r="N43" s="46"/>
      <c r="O43" s="53"/>
      <c r="X43" s="61"/>
    </row>
    <row r="44" spans="1:27" ht="23.1" customHeight="1">
      <c r="P44" s="73"/>
      <c r="S44" s="61"/>
      <c r="T44" s="60"/>
      <c r="V44" s="60"/>
      <c r="X44" s="4"/>
    </row>
    <row r="45" spans="1:27" ht="17.25" customHeight="1">
      <c r="P45" s="73"/>
      <c r="S45" s="61"/>
      <c r="T45" s="60"/>
      <c r="V45" s="60"/>
    </row>
    <row r="54" spans="16:16">
      <c r="P54" s="61"/>
    </row>
    <row r="64" spans="16:16" ht="12" customHeight="1"/>
    <row r="73" spans="20:24">
      <c r="T73" s="61"/>
      <c r="V73" s="61"/>
    </row>
    <row r="74" spans="20:24">
      <c r="X74" s="61"/>
    </row>
  </sheetData>
  <sortState xmlns:xlrd2="http://schemas.microsoft.com/office/spreadsheetml/2017/richdata2" ref="B13:O42">
    <sortCondition descending="1" ref="D13:D42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F1C81-4248-4606-A997-B694922E870C}">
  <dimension ref="A1:AC84"/>
  <sheetViews>
    <sheetView topLeftCell="A19" zoomScale="60" zoomScaleNormal="60" workbookViewId="0">
      <selection activeCell="S34" sqref="S3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7.5546875" style="1" customWidth="1"/>
    <col min="17" max="17" width="6.6640625" style="1" customWidth="1"/>
    <col min="18" max="19" width="11.5546875" style="1" customWidth="1"/>
    <col min="20" max="20" width="12.5546875" style="1" bestFit="1" customWidth="1"/>
    <col min="21" max="21" width="14.88671875" style="1" customWidth="1"/>
    <col min="22" max="22" width="17.33203125" style="1" customWidth="1"/>
    <col min="23" max="23" width="12.5546875" style="1" bestFit="1" customWidth="1"/>
    <col min="24" max="24" width="14.44140625" style="1" bestFit="1" customWidth="1"/>
    <col min="25" max="25" width="11.88671875" style="1" bestFit="1" customWidth="1"/>
    <col min="26" max="26" width="13.664062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8" ht="19.5" customHeight="1">
      <c r="E1" s="30" t="s">
        <v>715</v>
      </c>
      <c r="F1" s="30"/>
      <c r="G1" s="30"/>
      <c r="H1" s="30"/>
      <c r="I1" s="30"/>
    </row>
    <row r="2" spans="1:28" ht="19.5" customHeight="1">
      <c r="E2" s="30" t="s">
        <v>716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U5" s="4"/>
    </row>
    <row r="6" spans="1:28" ht="21.6">
      <c r="A6" s="207"/>
      <c r="B6" s="207"/>
      <c r="C6" s="212"/>
      <c r="D6" s="32" t="s">
        <v>713</v>
      </c>
      <c r="E6" s="32" t="s">
        <v>709</v>
      </c>
      <c r="F6" s="212"/>
      <c r="G6" s="212" t="s">
        <v>713</v>
      </c>
      <c r="H6" s="212"/>
      <c r="I6" s="212"/>
      <c r="J6" s="212"/>
      <c r="K6" s="212"/>
      <c r="L6" s="212"/>
      <c r="M6" s="212"/>
      <c r="N6" s="212"/>
      <c r="O6" s="212"/>
    </row>
    <row r="7" spans="1:28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8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U8" s="4"/>
    </row>
    <row r="9" spans="1:28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U9" s="60"/>
      <c r="X9" s="61"/>
      <c r="Y9" s="61"/>
      <c r="Z9" s="60"/>
    </row>
    <row r="10" spans="1:28" ht="21.6">
      <c r="A10" s="207"/>
      <c r="B10" s="207"/>
      <c r="C10" s="212"/>
      <c r="D10" s="32" t="s">
        <v>714</v>
      </c>
      <c r="E10" s="32" t="s">
        <v>710</v>
      </c>
      <c r="F10" s="212"/>
      <c r="G10" s="32" t="s">
        <v>714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U10" s="60"/>
      <c r="X10" s="61"/>
      <c r="Y10" s="61"/>
      <c r="Z10" s="60"/>
    </row>
    <row r="11" spans="1:28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73"/>
      <c r="S11" s="75"/>
      <c r="T11" s="75"/>
      <c r="U11" s="75"/>
      <c r="V11" s="75"/>
      <c r="W11" s="73"/>
      <c r="X11" s="61"/>
      <c r="Y11" s="61"/>
      <c r="Z11" s="60"/>
    </row>
    <row r="12" spans="1:28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</row>
    <row r="13" spans="1:28" ht="25.35" customHeight="1">
      <c r="A13" s="63">
        <v>1</v>
      </c>
      <c r="B13" s="63">
        <v>1</v>
      </c>
      <c r="C13" s="68" t="s">
        <v>701</v>
      </c>
      <c r="D13" s="67">
        <v>109456.11</v>
      </c>
      <c r="E13" s="66">
        <v>144013.28</v>
      </c>
      <c r="F13" s="70">
        <f>(D13-E13)/E13</f>
        <v>-0.23995821774214154</v>
      </c>
      <c r="G13" s="67">
        <v>18386</v>
      </c>
      <c r="H13" s="66">
        <v>327</v>
      </c>
      <c r="I13" s="66">
        <f t="shared" ref="I13:I20" si="0">G13/H13</f>
        <v>56.226299694189599</v>
      </c>
      <c r="J13" s="66">
        <v>19</v>
      </c>
      <c r="K13" s="66">
        <v>2</v>
      </c>
      <c r="L13" s="67">
        <v>298673.01</v>
      </c>
      <c r="M13" s="67">
        <v>45089</v>
      </c>
      <c r="N13" s="65">
        <v>44792</v>
      </c>
      <c r="O13" s="64" t="s">
        <v>142</v>
      </c>
      <c r="P13" s="73"/>
      <c r="Q13" s="73"/>
      <c r="R13" s="2"/>
      <c r="S13" s="61"/>
      <c r="T13" s="60"/>
      <c r="U13" s="4"/>
      <c r="V13" s="61"/>
      <c r="W13" s="60"/>
      <c r="X13" s="60"/>
      <c r="Y13" s="2"/>
      <c r="Z13" s="60"/>
    </row>
    <row r="14" spans="1:28" ht="25.35" customHeight="1">
      <c r="A14" s="63">
        <v>2</v>
      </c>
      <c r="B14" s="63">
        <v>3</v>
      </c>
      <c r="C14" s="68" t="s">
        <v>676</v>
      </c>
      <c r="D14" s="67">
        <v>40695.14</v>
      </c>
      <c r="E14" s="66">
        <v>24588.85</v>
      </c>
      <c r="F14" s="70">
        <f>(D14-E14)/E14</f>
        <v>0.65502412678917488</v>
      </c>
      <c r="G14" s="67">
        <v>9561</v>
      </c>
      <c r="H14" s="66">
        <v>202</v>
      </c>
      <c r="I14" s="66">
        <f t="shared" si="0"/>
        <v>47.331683168316829</v>
      </c>
      <c r="J14" s="66">
        <v>12</v>
      </c>
      <c r="K14" s="66">
        <v>5</v>
      </c>
      <c r="L14" s="67">
        <v>197602.2</v>
      </c>
      <c r="M14" s="67">
        <v>43804</v>
      </c>
      <c r="N14" s="65">
        <v>44771</v>
      </c>
      <c r="O14" s="64" t="s">
        <v>56</v>
      </c>
      <c r="P14" s="73"/>
      <c r="Q14" s="73"/>
      <c r="R14" s="2"/>
      <c r="S14" s="61"/>
      <c r="T14" s="60"/>
      <c r="U14" s="4"/>
      <c r="V14" s="61"/>
      <c r="W14" s="60"/>
      <c r="X14" s="60"/>
      <c r="Y14" s="2"/>
      <c r="Z14" s="60"/>
    </row>
    <row r="15" spans="1:28" ht="25.35" customHeight="1">
      <c r="A15" s="63">
        <v>3</v>
      </c>
      <c r="B15" s="63">
        <v>2</v>
      </c>
      <c r="C15" s="68" t="s">
        <v>652</v>
      </c>
      <c r="D15" s="67">
        <v>39070.46</v>
      </c>
      <c r="E15" s="66">
        <v>32864.89</v>
      </c>
      <c r="F15" s="70">
        <f>(D15-E15)/E15</f>
        <v>0.18882065328683589</v>
      </c>
      <c r="G15" s="67">
        <v>8563</v>
      </c>
      <c r="H15" s="66">
        <v>291</v>
      </c>
      <c r="I15" s="66">
        <f t="shared" si="0"/>
        <v>29.426116838487971</v>
      </c>
      <c r="J15" s="66">
        <v>14</v>
      </c>
      <c r="K15" s="66">
        <v>9</v>
      </c>
      <c r="L15" s="67">
        <v>1255104</v>
      </c>
      <c r="M15" s="67">
        <v>232831</v>
      </c>
      <c r="N15" s="65">
        <v>44743</v>
      </c>
      <c r="O15" s="64" t="s">
        <v>37</v>
      </c>
      <c r="P15" s="59"/>
      <c r="Q15" s="73"/>
      <c r="R15" s="60"/>
      <c r="S15" s="74"/>
      <c r="T15" s="74"/>
      <c r="U15" s="60"/>
      <c r="V15" s="60"/>
      <c r="W15" s="2"/>
      <c r="X15" s="75"/>
      <c r="Y15" s="60"/>
      <c r="Z15" s="75"/>
      <c r="AA15" s="2"/>
      <c r="AB15" s="60"/>
    </row>
    <row r="16" spans="1:28" ht="25.35" customHeight="1">
      <c r="A16" s="63">
        <v>4</v>
      </c>
      <c r="B16" s="63" t="s">
        <v>34</v>
      </c>
      <c r="C16" s="68" t="s">
        <v>717</v>
      </c>
      <c r="D16" s="67">
        <v>25701.03</v>
      </c>
      <c r="E16" s="66" t="s">
        <v>36</v>
      </c>
      <c r="F16" s="66" t="s">
        <v>36</v>
      </c>
      <c r="G16" s="67">
        <v>3876</v>
      </c>
      <c r="H16" s="66">
        <v>79</v>
      </c>
      <c r="I16" s="66">
        <f t="shared" si="0"/>
        <v>49.063291139240505</v>
      </c>
      <c r="J16" s="66">
        <v>11</v>
      </c>
      <c r="K16" s="66">
        <v>1</v>
      </c>
      <c r="L16" s="67">
        <v>25701.03</v>
      </c>
      <c r="M16" s="67">
        <v>3876</v>
      </c>
      <c r="N16" s="65">
        <v>44799</v>
      </c>
      <c r="O16" s="64" t="s">
        <v>142</v>
      </c>
      <c r="P16" s="59"/>
      <c r="Q16" s="73"/>
      <c r="R16" s="60"/>
      <c r="S16" s="74"/>
      <c r="T16" s="74"/>
      <c r="U16" s="60"/>
      <c r="V16" s="60"/>
      <c r="W16" s="2"/>
      <c r="X16" s="75"/>
      <c r="Y16" s="60"/>
      <c r="Z16" s="75"/>
      <c r="AA16" s="2"/>
      <c r="AB16" s="60"/>
    </row>
    <row r="17" spans="1:28" ht="25.35" customHeight="1">
      <c r="A17" s="63">
        <v>5</v>
      </c>
      <c r="B17" s="63" t="s">
        <v>34</v>
      </c>
      <c r="C17" s="68" t="s">
        <v>707</v>
      </c>
      <c r="D17" s="67">
        <v>23747.21</v>
      </c>
      <c r="E17" s="66" t="s">
        <v>36</v>
      </c>
      <c r="F17" s="66" t="s">
        <v>36</v>
      </c>
      <c r="G17" s="67">
        <v>4090</v>
      </c>
      <c r="H17" s="66">
        <v>197</v>
      </c>
      <c r="I17" s="66">
        <f t="shared" si="0"/>
        <v>20.761421319796955</v>
      </c>
      <c r="J17" s="66">
        <v>10</v>
      </c>
      <c r="K17" s="66">
        <v>1</v>
      </c>
      <c r="L17" s="67">
        <v>25245.15</v>
      </c>
      <c r="M17" s="67">
        <v>4281</v>
      </c>
      <c r="N17" s="65">
        <v>44799</v>
      </c>
      <c r="O17" s="64" t="s">
        <v>142</v>
      </c>
      <c r="P17" s="59"/>
      <c r="Q17" s="73"/>
      <c r="R17" s="60"/>
      <c r="S17" s="74"/>
      <c r="T17" s="74"/>
      <c r="U17" s="60"/>
      <c r="V17" s="60"/>
      <c r="W17" s="2"/>
      <c r="X17" s="75"/>
      <c r="Y17" s="60"/>
      <c r="Z17" s="75"/>
      <c r="AA17" s="2"/>
      <c r="AB17" s="60"/>
    </row>
    <row r="18" spans="1:28" ht="25.35" customHeight="1">
      <c r="A18" s="63">
        <v>6</v>
      </c>
      <c r="B18" s="63">
        <v>4</v>
      </c>
      <c r="C18" s="68" t="s">
        <v>686</v>
      </c>
      <c r="D18" s="67">
        <v>17539.32</v>
      </c>
      <c r="E18" s="66">
        <v>21960.95</v>
      </c>
      <c r="F18" s="70">
        <f>(D18-E18)/E18</f>
        <v>-0.20134056131451511</v>
      </c>
      <c r="G18" s="67">
        <v>3297</v>
      </c>
      <c r="H18" s="66">
        <v>111</v>
      </c>
      <c r="I18" s="66">
        <f t="shared" si="0"/>
        <v>29.702702702702702</v>
      </c>
      <c r="J18" s="66">
        <v>9</v>
      </c>
      <c r="K18" s="66">
        <v>4</v>
      </c>
      <c r="L18" s="67">
        <v>137529.19</v>
      </c>
      <c r="M18" s="67">
        <v>19945</v>
      </c>
      <c r="N18" s="65">
        <v>44778</v>
      </c>
      <c r="O18" s="64" t="s">
        <v>142</v>
      </c>
      <c r="P18" s="59"/>
      <c r="Q18" s="2"/>
      <c r="R18" s="60"/>
    </row>
    <row r="19" spans="1:28" ht="25.35" customHeight="1">
      <c r="A19" s="63">
        <v>7</v>
      </c>
      <c r="B19" s="63">
        <v>7</v>
      </c>
      <c r="C19" s="68" t="s">
        <v>702</v>
      </c>
      <c r="D19" s="67">
        <v>12050.91</v>
      </c>
      <c r="E19" s="66">
        <v>11952.68</v>
      </c>
      <c r="F19" s="70">
        <f>(D19-E19)/E19</f>
        <v>8.2182405954145474E-3</v>
      </c>
      <c r="G19" s="67">
        <v>2882</v>
      </c>
      <c r="H19" s="66">
        <v>161</v>
      </c>
      <c r="I19" s="66">
        <f t="shared" si="0"/>
        <v>17.900621118012424</v>
      </c>
      <c r="J19" s="66">
        <v>16</v>
      </c>
      <c r="K19" s="66">
        <v>2</v>
      </c>
      <c r="L19" s="67">
        <v>24442.35</v>
      </c>
      <c r="M19" s="67">
        <v>5718</v>
      </c>
      <c r="N19" s="65">
        <v>44792</v>
      </c>
      <c r="O19" s="64" t="s">
        <v>41</v>
      </c>
      <c r="P19" s="86"/>
    </row>
    <row r="20" spans="1:28" ht="25.35" customHeight="1">
      <c r="A20" s="63">
        <v>8</v>
      </c>
      <c r="B20" s="63" t="s">
        <v>34</v>
      </c>
      <c r="C20" s="68" t="s">
        <v>708</v>
      </c>
      <c r="D20" s="67">
        <v>9430.36</v>
      </c>
      <c r="E20" s="66" t="s">
        <v>36</v>
      </c>
      <c r="F20" s="66" t="s">
        <v>36</v>
      </c>
      <c r="G20" s="67">
        <v>1875</v>
      </c>
      <c r="H20" s="66">
        <v>183</v>
      </c>
      <c r="I20" s="66">
        <f t="shared" si="0"/>
        <v>10.245901639344263</v>
      </c>
      <c r="J20" s="66">
        <v>14</v>
      </c>
      <c r="K20" s="66">
        <v>1</v>
      </c>
      <c r="L20" s="67">
        <v>9667</v>
      </c>
      <c r="M20" s="67">
        <v>1910</v>
      </c>
      <c r="N20" s="65">
        <v>44799</v>
      </c>
      <c r="O20" s="64" t="s">
        <v>37</v>
      </c>
      <c r="P20" s="86"/>
    </row>
    <row r="21" spans="1:28" ht="25.35" customHeight="1">
      <c r="A21" s="63">
        <v>9</v>
      </c>
      <c r="B21" s="63" t="s">
        <v>58</v>
      </c>
      <c r="C21" s="68" t="s">
        <v>722</v>
      </c>
      <c r="D21" s="67">
        <v>7677</v>
      </c>
      <c r="E21" s="66" t="s">
        <v>36</v>
      </c>
      <c r="F21" s="66" t="s">
        <v>36</v>
      </c>
      <c r="G21" s="67">
        <v>943</v>
      </c>
      <c r="H21" s="66" t="s">
        <v>36</v>
      </c>
      <c r="I21" s="66" t="s">
        <v>36</v>
      </c>
      <c r="J21" s="66">
        <v>7</v>
      </c>
      <c r="K21" s="66">
        <v>0</v>
      </c>
      <c r="L21" s="67">
        <v>7677</v>
      </c>
      <c r="M21" s="67">
        <v>943</v>
      </c>
      <c r="N21" s="65" t="s">
        <v>60</v>
      </c>
      <c r="O21" s="64" t="s">
        <v>47</v>
      </c>
      <c r="P21" s="86"/>
    </row>
    <row r="22" spans="1:28" ht="25.35" customHeight="1">
      <c r="A22" s="63">
        <v>10</v>
      </c>
      <c r="B22" s="63">
        <v>6</v>
      </c>
      <c r="C22" s="68" t="s">
        <v>703</v>
      </c>
      <c r="D22" s="67">
        <v>5551.19</v>
      </c>
      <c r="E22" s="66">
        <v>12368.37</v>
      </c>
      <c r="F22" s="70">
        <f>(D22-E22)/E22</f>
        <v>-0.55117853039648723</v>
      </c>
      <c r="G22" s="67">
        <v>1105</v>
      </c>
      <c r="H22" s="66">
        <v>77</v>
      </c>
      <c r="I22" s="66">
        <f>G22/H22</f>
        <v>14.35064935064935</v>
      </c>
      <c r="J22" s="66">
        <v>11</v>
      </c>
      <c r="K22" s="66">
        <v>2</v>
      </c>
      <c r="L22" s="67">
        <v>17920</v>
      </c>
      <c r="M22" s="67">
        <v>3080</v>
      </c>
      <c r="N22" s="65">
        <v>44792</v>
      </c>
      <c r="O22" s="64" t="s">
        <v>84</v>
      </c>
      <c r="P22" s="59"/>
    </row>
    <row r="23" spans="1:28" ht="25.35" customHeight="1">
      <c r="A23" s="41"/>
      <c r="B23" s="41"/>
      <c r="C23" s="52" t="s">
        <v>52</v>
      </c>
      <c r="D23" s="62">
        <f>SUM(D13:D22)</f>
        <v>290918.73</v>
      </c>
      <c r="E23" s="62">
        <v>283995.73</v>
      </c>
      <c r="F23" s="20">
        <f>(D23-E23)/E23</f>
        <v>2.4377127078636009E-2</v>
      </c>
      <c r="G23" s="62">
        <f t="shared" ref="G23" si="1">SUM(G13:G22)</f>
        <v>54578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Y23" s="61"/>
      <c r="Z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8" ht="25.35" customHeight="1">
      <c r="A25" s="63">
        <v>11</v>
      </c>
      <c r="B25" s="63" t="s">
        <v>34</v>
      </c>
      <c r="C25" s="68" t="s">
        <v>718</v>
      </c>
      <c r="D25" s="67">
        <v>5530.11</v>
      </c>
      <c r="E25" s="66" t="s">
        <v>36</v>
      </c>
      <c r="F25" s="66" t="s">
        <v>36</v>
      </c>
      <c r="G25" s="67">
        <v>1414</v>
      </c>
      <c r="H25" s="66">
        <v>44</v>
      </c>
      <c r="I25" s="66">
        <f t="shared" ref="I25:I32" si="2">G25/H25</f>
        <v>32.136363636363633</v>
      </c>
      <c r="J25" s="66">
        <v>8</v>
      </c>
      <c r="K25" s="66">
        <v>1</v>
      </c>
      <c r="L25" s="67">
        <v>5530.11</v>
      </c>
      <c r="M25" s="67">
        <v>1414</v>
      </c>
      <c r="N25" s="65">
        <v>44799</v>
      </c>
      <c r="O25" s="64" t="s">
        <v>82</v>
      </c>
      <c r="P25" s="59"/>
      <c r="Q25" s="2"/>
      <c r="R25" s="60"/>
    </row>
    <row r="26" spans="1:28" ht="25.35" customHeight="1">
      <c r="A26" s="63">
        <v>12</v>
      </c>
      <c r="B26" s="63">
        <v>5</v>
      </c>
      <c r="C26" s="68" t="s">
        <v>698</v>
      </c>
      <c r="D26" s="67">
        <v>5262.99</v>
      </c>
      <c r="E26" s="66">
        <v>13089.56</v>
      </c>
      <c r="F26" s="70">
        <f t="shared" ref="F26:F31" si="3">(D26-E26)/E26</f>
        <v>-0.59792460556351779</v>
      </c>
      <c r="G26" s="67">
        <v>1007</v>
      </c>
      <c r="H26" s="66">
        <v>50</v>
      </c>
      <c r="I26" s="66">
        <f t="shared" si="2"/>
        <v>20.14</v>
      </c>
      <c r="J26" s="66">
        <v>8</v>
      </c>
      <c r="K26" s="66">
        <v>3</v>
      </c>
      <c r="L26" s="67">
        <v>43295</v>
      </c>
      <c r="M26" s="67">
        <v>6726</v>
      </c>
      <c r="N26" s="65">
        <v>44785</v>
      </c>
      <c r="O26" s="64" t="s">
        <v>37</v>
      </c>
      <c r="P26" s="59"/>
      <c r="Q26" s="2"/>
      <c r="R26" s="60"/>
    </row>
    <row r="27" spans="1:28" ht="25.35" customHeight="1">
      <c r="A27" s="63">
        <v>13</v>
      </c>
      <c r="B27" s="76">
        <v>9</v>
      </c>
      <c r="C27" s="68" t="s">
        <v>699</v>
      </c>
      <c r="D27" s="67">
        <v>4733.12</v>
      </c>
      <c r="E27" s="66">
        <v>7185</v>
      </c>
      <c r="F27" s="70">
        <f t="shared" si="3"/>
        <v>-0.34124982602644399</v>
      </c>
      <c r="G27" s="67">
        <v>1181</v>
      </c>
      <c r="H27" s="66">
        <v>80</v>
      </c>
      <c r="I27" s="66">
        <f t="shared" si="2"/>
        <v>14.762499999999999</v>
      </c>
      <c r="J27" s="66">
        <v>11</v>
      </c>
      <c r="K27" s="66">
        <v>3</v>
      </c>
      <c r="L27" s="67">
        <v>24011</v>
      </c>
      <c r="M27" s="67">
        <v>5519</v>
      </c>
      <c r="N27" s="65">
        <v>44785</v>
      </c>
      <c r="O27" s="64" t="s">
        <v>84</v>
      </c>
      <c r="P27" s="59"/>
      <c r="Q27" s="74"/>
      <c r="R27" s="74"/>
      <c r="S27" s="74"/>
      <c r="T27" s="74"/>
      <c r="U27" s="74"/>
      <c r="V27" s="74"/>
      <c r="W27" s="75"/>
      <c r="X27" s="60"/>
      <c r="Y27" s="60"/>
      <c r="Z27" s="75"/>
      <c r="AA27" s="2"/>
      <c r="AB27" s="60"/>
    </row>
    <row r="28" spans="1:28" ht="25.35" customHeight="1">
      <c r="A28" s="63">
        <v>14</v>
      </c>
      <c r="B28" s="76">
        <v>8</v>
      </c>
      <c r="C28" s="68" t="s">
        <v>682</v>
      </c>
      <c r="D28" s="67">
        <v>3660.6</v>
      </c>
      <c r="E28" s="66">
        <v>10206.41</v>
      </c>
      <c r="F28" s="70">
        <f t="shared" si="3"/>
        <v>-0.64134303834551032</v>
      </c>
      <c r="G28" s="67">
        <v>654</v>
      </c>
      <c r="H28" s="66">
        <v>21</v>
      </c>
      <c r="I28" s="66">
        <f t="shared" si="2"/>
        <v>31.142857142857142</v>
      </c>
      <c r="J28" s="66">
        <v>3</v>
      </c>
      <c r="K28" s="66">
        <v>5</v>
      </c>
      <c r="L28" s="67">
        <v>94745.36</v>
      </c>
      <c r="M28" s="67">
        <v>14195</v>
      </c>
      <c r="N28" s="65">
        <v>44771</v>
      </c>
      <c r="O28" s="64" t="s">
        <v>41</v>
      </c>
      <c r="P28" s="59"/>
      <c r="Q28" s="73"/>
      <c r="R28" s="89"/>
      <c r="S28" s="73"/>
      <c r="T28" s="73"/>
      <c r="U28" s="73"/>
      <c r="V28" s="81"/>
      <c r="W28" s="21"/>
      <c r="X28" s="74"/>
      <c r="Y28" s="74"/>
      <c r="Z28" s="73"/>
    </row>
    <row r="29" spans="1:28" ht="25.35" customHeight="1">
      <c r="A29" s="63">
        <v>15</v>
      </c>
      <c r="B29" s="63">
        <v>11</v>
      </c>
      <c r="C29" s="68" t="s">
        <v>653</v>
      </c>
      <c r="D29" s="67">
        <v>3429.8</v>
      </c>
      <c r="E29" s="66">
        <v>4645.8</v>
      </c>
      <c r="F29" s="70">
        <f t="shared" si="3"/>
        <v>-0.26174178828188899</v>
      </c>
      <c r="G29" s="67">
        <v>597</v>
      </c>
      <c r="H29" s="66">
        <v>21</v>
      </c>
      <c r="I29" s="66">
        <f t="shared" si="2"/>
        <v>28.428571428571427</v>
      </c>
      <c r="J29" s="66">
        <v>6</v>
      </c>
      <c r="K29" s="66">
        <v>8</v>
      </c>
      <c r="L29" s="67">
        <v>370144</v>
      </c>
      <c r="M29" s="67">
        <v>52441</v>
      </c>
      <c r="N29" s="65">
        <v>44750</v>
      </c>
      <c r="O29" s="64" t="s">
        <v>43</v>
      </c>
      <c r="P29" s="73"/>
      <c r="Q29" s="73"/>
      <c r="R29" s="60"/>
      <c r="S29" s="74"/>
      <c r="T29" s="74"/>
      <c r="U29" s="60"/>
      <c r="V29" s="60"/>
      <c r="W29" s="2"/>
      <c r="X29" s="2"/>
      <c r="Y29" s="60"/>
      <c r="Z29" s="75"/>
    </row>
    <row r="30" spans="1:28" ht="25.35" customHeight="1">
      <c r="A30" s="63">
        <v>16</v>
      </c>
      <c r="B30" s="63">
        <v>10</v>
      </c>
      <c r="C30" s="68" t="s">
        <v>38</v>
      </c>
      <c r="D30" s="67">
        <v>3354.22</v>
      </c>
      <c r="E30" s="66">
        <v>5765.74</v>
      </c>
      <c r="F30" s="70">
        <f t="shared" si="3"/>
        <v>-0.41824986905410233</v>
      </c>
      <c r="G30" s="67">
        <v>633</v>
      </c>
      <c r="H30" s="66">
        <v>28</v>
      </c>
      <c r="I30" s="66">
        <f t="shared" si="2"/>
        <v>22.607142857142858</v>
      </c>
      <c r="J30" s="66">
        <v>4</v>
      </c>
      <c r="K30" s="66">
        <v>14</v>
      </c>
      <c r="L30" s="67">
        <v>353527</v>
      </c>
      <c r="M30" s="67">
        <v>52882</v>
      </c>
      <c r="N30" s="65">
        <v>44708</v>
      </c>
      <c r="O30" s="64" t="s">
        <v>39</v>
      </c>
      <c r="P30" s="59"/>
      <c r="Q30" s="73"/>
      <c r="R30" s="60"/>
      <c r="S30" s="74"/>
      <c r="T30" s="74"/>
      <c r="U30" s="60"/>
      <c r="V30" s="60"/>
      <c r="W30" s="60"/>
      <c r="X30" s="75"/>
      <c r="Y30" s="2"/>
      <c r="Z30" s="75"/>
      <c r="AA30" s="2"/>
      <c r="AB30" s="60"/>
    </row>
    <row r="31" spans="1:28" ht="25.35" customHeight="1">
      <c r="A31" s="63">
        <v>17</v>
      </c>
      <c r="B31" s="76">
        <v>13</v>
      </c>
      <c r="C31" s="68" t="s">
        <v>641</v>
      </c>
      <c r="D31" s="67">
        <v>2514.16</v>
      </c>
      <c r="E31" s="66">
        <v>4088.37</v>
      </c>
      <c r="F31" s="70">
        <f t="shared" si="3"/>
        <v>-0.38504587402803564</v>
      </c>
      <c r="G31" s="67">
        <v>508</v>
      </c>
      <c r="H31" s="66">
        <v>26</v>
      </c>
      <c r="I31" s="66">
        <f t="shared" si="2"/>
        <v>19.53846153846154</v>
      </c>
      <c r="J31" s="66">
        <v>5</v>
      </c>
      <c r="K31" s="66">
        <v>10</v>
      </c>
      <c r="L31" s="67">
        <v>243248.6</v>
      </c>
      <c r="M31" s="67">
        <v>37516</v>
      </c>
      <c r="N31" s="65">
        <v>44736</v>
      </c>
      <c r="O31" s="64" t="s">
        <v>56</v>
      </c>
      <c r="P31" s="59"/>
      <c r="Q31" s="73"/>
      <c r="R31" s="60"/>
      <c r="S31" s="74"/>
      <c r="T31" s="74"/>
      <c r="U31" s="74"/>
      <c r="V31" s="74"/>
      <c r="W31" s="75"/>
      <c r="X31" s="75"/>
      <c r="Y31" s="60"/>
      <c r="Z31" s="75"/>
      <c r="AA31" s="2"/>
      <c r="AB31" s="60"/>
    </row>
    <row r="32" spans="1:28" ht="25.35" customHeight="1">
      <c r="A32" s="63">
        <v>18</v>
      </c>
      <c r="B32" s="66" t="s">
        <v>36</v>
      </c>
      <c r="C32" s="68" t="s">
        <v>719</v>
      </c>
      <c r="D32" s="67">
        <v>1339</v>
      </c>
      <c r="E32" s="66" t="s">
        <v>36</v>
      </c>
      <c r="F32" s="66" t="s">
        <v>36</v>
      </c>
      <c r="G32" s="67">
        <v>206</v>
      </c>
      <c r="H32" s="66">
        <v>1</v>
      </c>
      <c r="I32" s="66">
        <f t="shared" si="2"/>
        <v>206</v>
      </c>
      <c r="J32" s="66">
        <v>1</v>
      </c>
      <c r="K32" s="66" t="s">
        <v>36</v>
      </c>
      <c r="L32" s="67">
        <v>1339</v>
      </c>
      <c r="M32" s="67">
        <v>206</v>
      </c>
      <c r="N32" s="65">
        <v>40795</v>
      </c>
      <c r="O32" s="64" t="s">
        <v>41</v>
      </c>
      <c r="P32" s="59"/>
      <c r="Q32" s="73"/>
      <c r="R32" s="60"/>
      <c r="S32" s="74"/>
      <c r="T32" s="74"/>
      <c r="U32" s="74"/>
      <c r="V32" s="74"/>
      <c r="W32" s="75"/>
      <c r="X32" s="75"/>
      <c r="Y32" s="60"/>
      <c r="Z32" s="75"/>
      <c r="AA32" s="2"/>
      <c r="AB32" s="60"/>
    </row>
    <row r="33" spans="1:29" ht="25.35" customHeight="1">
      <c r="A33" s="63">
        <v>19</v>
      </c>
      <c r="B33" s="76" t="s">
        <v>58</v>
      </c>
      <c r="C33" s="68" t="s">
        <v>721</v>
      </c>
      <c r="D33" s="67">
        <v>1180</v>
      </c>
      <c r="E33" s="66" t="s">
        <v>36</v>
      </c>
      <c r="F33" s="66" t="s">
        <v>36</v>
      </c>
      <c r="G33" s="67">
        <v>151</v>
      </c>
      <c r="H33" s="66" t="s">
        <v>36</v>
      </c>
      <c r="I33" s="66" t="s">
        <v>36</v>
      </c>
      <c r="J33" s="66">
        <v>3</v>
      </c>
      <c r="K33" s="66">
        <v>0</v>
      </c>
      <c r="L33" s="67">
        <v>1180</v>
      </c>
      <c r="M33" s="67">
        <v>151</v>
      </c>
      <c r="N33" s="65" t="s">
        <v>60</v>
      </c>
      <c r="O33" s="64" t="s">
        <v>47</v>
      </c>
      <c r="P33" s="59"/>
      <c r="Q33" s="73"/>
      <c r="R33" s="60"/>
      <c r="S33" s="74"/>
      <c r="T33" s="74"/>
      <c r="U33" s="60"/>
      <c r="V33" s="60"/>
      <c r="W33" s="60"/>
      <c r="X33" s="2"/>
      <c r="Y33" s="75"/>
      <c r="Z33" s="75"/>
      <c r="AA33" s="2"/>
      <c r="AB33" s="60"/>
    </row>
    <row r="34" spans="1:29" ht="25.35" customHeight="1">
      <c r="A34" s="63">
        <v>20</v>
      </c>
      <c r="B34" s="63">
        <v>14</v>
      </c>
      <c r="C34" s="68" t="s">
        <v>638</v>
      </c>
      <c r="D34" s="67">
        <v>1040.25</v>
      </c>
      <c r="E34" s="66">
        <v>2861.22</v>
      </c>
      <c r="F34" s="70">
        <f>(D34-E34)/E34</f>
        <v>-0.63643131251703811</v>
      </c>
      <c r="G34" s="67">
        <v>171</v>
      </c>
      <c r="H34" s="66">
        <v>6</v>
      </c>
      <c r="I34" s="66">
        <f>G34/H34</f>
        <v>28.5</v>
      </c>
      <c r="J34" s="66">
        <v>2</v>
      </c>
      <c r="K34" s="66">
        <v>10</v>
      </c>
      <c r="L34" s="67">
        <v>311284.57</v>
      </c>
      <c r="M34" s="67">
        <v>48375</v>
      </c>
      <c r="N34" s="65">
        <v>44736</v>
      </c>
      <c r="O34" s="64" t="s">
        <v>639</v>
      </c>
      <c r="P34" s="9"/>
      <c r="Q34" s="73"/>
      <c r="R34" s="60"/>
      <c r="S34" s="75"/>
      <c r="T34" s="60"/>
      <c r="U34" s="60"/>
      <c r="V34" s="60"/>
      <c r="W34" s="60"/>
      <c r="X34" s="2"/>
      <c r="Y34" s="2"/>
      <c r="Z34" s="75"/>
    </row>
    <row r="35" spans="1:29" ht="25.35" customHeight="1">
      <c r="A35" s="41"/>
      <c r="B35" s="41"/>
      <c r="C35" s="52" t="s">
        <v>66</v>
      </c>
      <c r="D35" s="62">
        <f>SUM(D23:D34)</f>
        <v>322962.97999999986</v>
      </c>
      <c r="E35" s="62">
        <v>307174.52999999991</v>
      </c>
      <c r="F35" s="20">
        <f>(D35-E35)/E35</f>
        <v>5.1398955505848609E-2</v>
      </c>
      <c r="G35" s="62">
        <f t="shared" ref="G35" si="4">SUM(G23:G34)</f>
        <v>61100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1"/>
      <c r="V35" s="61"/>
      <c r="Y35" s="61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9" ht="25.35" customHeight="1">
      <c r="A37" s="63">
        <v>21</v>
      </c>
      <c r="B37" s="63">
        <v>12</v>
      </c>
      <c r="C37" s="68" t="s">
        <v>704</v>
      </c>
      <c r="D37" s="67">
        <v>786.9</v>
      </c>
      <c r="E37" s="66">
        <v>4197.12</v>
      </c>
      <c r="F37" s="70">
        <f>(D37-E37)/E37</f>
        <v>-0.81251429551692589</v>
      </c>
      <c r="G37" s="67">
        <v>185</v>
      </c>
      <c r="H37" s="66">
        <v>30</v>
      </c>
      <c r="I37" s="66">
        <f>G37/H37</f>
        <v>6.166666666666667</v>
      </c>
      <c r="J37" s="66">
        <v>10</v>
      </c>
      <c r="K37" s="66">
        <v>2</v>
      </c>
      <c r="L37" s="67">
        <v>4984.0199999999995</v>
      </c>
      <c r="M37" s="67">
        <v>904</v>
      </c>
      <c r="N37" s="65">
        <v>44792</v>
      </c>
      <c r="O37" s="64" t="s">
        <v>705</v>
      </c>
      <c r="P37" s="9"/>
      <c r="Q37" s="73"/>
      <c r="R37" s="60"/>
      <c r="S37" s="74"/>
      <c r="T37" s="74"/>
      <c r="U37" s="74"/>
      <c r="V37" s="74"/>
      <c r="W37" s="2"/>
      <c r="X37" s="75"/>
      <c r="Y37" s="60"/>
      <c r="Z37" s="75"/>
    </row>
    <row r="38" spans="1:29" ht="25.35" customHeight="1">
      <c r="A38" s="63">
        <v>22</v>
      </c>
      <c r="B38" s="63">
        <v>16</v>
      </c>
      <c r="C38" s="68" t="s">
        <v>689</v>
      </c>
      <c r="D38" s="67">
        <v>631.32999999999993</v>
      </c>
      <c r="E38" s="66">
        <v>1575.25</v>
      </c>
      <c r="F38" s="70">
        <f>(D38-E38)/E38</f>
        <v>-0.59921917156006987</v>
      </c>
      <c r="G38" s="67">
        <v>159</v>
      </c>
      <c r="H38" s="66">
        <v>18</v>
      </c>
      <c r="I38" s="66">
        <f>G38/H38</f>
        <v>8.8333333333333339</v>
      </c>
      <c r="J38" s="66">
        <v>6</v>
      </c>
      <c r="K38" s="66">
        <v>4</v>
      </c>
      <c r="L38" s="67">
        <v>15209.2</v>
      </c>
      <c r="M38" s="67">
        <v>3397</v>
      </c>
      <c r="N38" s="65">
        <v>44778</v>
      </c>
      <c r="O38" s="64" t="s">
        <v>688</v>
      </c>
      <c r="P38" s="9"/>
      <c r="Q38" s="73"/>
      <c r="R38" s="60"/>
      <c r="S38" s="74"/>
      <c r="T38" s="74"/>
      <c r="U38" s="74"/>
      <c r="V38" s="74"/>
      <c r="W38" s="2"/>
      <c r="X38" s="75"/>
      <c r="Y38" s="60"/>
      <c r="Z38" s="75"/>
    </row>
    <row r="39" spans="1:29" ht="25.35" customHeight="1">
      <c r="A39" s="63">
        <v>23</v>
      </c>
      <c r="B39" s="63">
        <v>21</v>
      </c>
      <c r="C39" s="68" t="s">
        <v>49</v>
      </c>
      <c r="D39" s="67">
        <v>298</v>
      </c>
      <c r="E39" s="66">
        <v>313</v>
      </c>
      <c r="F39" s="70">
        <f>(D39-E39)/E39</f>
        <v>-4.7923322683706068E-2</v>
      </c>
      <c r="G39" s="67">
        <v>129</v>
      </c>
      <c r="H39" s="66">
        <v>3</v>
      </c>
      <c r="I39" s="66">
        <f>G39/H39</f>
        <v>43</v>
      </c>
      <c r="J39" s="66">
        <v>1</v>
      </c>
      <c r="K39" s="66">
        <v>14</v>
      </c>
      <c r="L39" s="67">
        <v>37444.32</v>
      </c>
      <c r="M39" s="67">
        <v>9618</v>
      </c>
      <c r="N39" s="65">
        <v>44708</v>
      </c>
      <c r="O39" s="64" t="s">
        <v>50</v>
      </c>
      <c r="P39" s="9"/>
      <c r="Q39" s="73"/>
      <c r="R39" s="60"/>
      <c r="S39" s="74"/>
      <c r="T39" s="74"/>
      <c r="U39" s="74"/>
      <c r="V39" s="74"/>
      <c r="W39" s="2"/>
      <c r="X39" s="75"/>
      <c r="Y39" s="60"/>
      <c r="Z39" s="75"/>
    </row>
    <row r="40" spans="1:29" ht="25.35" customHeight="1">
      <c r="A40" s="63">
        <v>24</v>
      </c>
      <c r="B40" s="69" t="s">
        <v>36</v>
      </c>
      <c r="C40" s="68" t="s">
        <v>68</v>
      </c>
      <c r="D40" s="67">
        <v>220</v>
      </c>
      <c r="E40" s="66" t="s">
        <v>36</v>
      </c>
      <c r="F40" s="66" t="s">
        <v>36</v>
      </c>
      <c r="G40" s="67">
        <v>43</v>
      </c>
      <c r="H40" s="66" t="s">
        <v>36</v>
      </c>
      <c r="I40" s="66" t="s">
        <v>36</v>
      </c>
      <c r="J40" s="66">
        <v>2</v>
      </c>
      <c r="K40" s="66" t="s">
        <v>36</v>
      </c>
      <c r="L40" s="67" t="s">
        <v>720</v>
      </c>
      <c r="M40" s="67">
        <v>3205</v>
      </c>
      <c r="N40" s="65">
        <v>44603</v>
      </c>
      <c r="O40" s="64" t="s">
        <v>47</v>
      </c>
      <c r="P40" s="59"/>
      <c r="Q40" s="73"/>
      <c r="T40" s="74"/>
      <c r="U40" s="74"/>
      <c r="V40" s="74"/>
      <c r="W40" s="60"/>
      <c r="X40" s="88"/>
      <c r="Y40" s="2"/>
      <c r="Z40" s="75"/>
    </row>
    <row r="41" spans="1:29" ht="25.35" customHeight="1">
      <c r="A41" s="63">
        <v>25</v>
      </c>
      <c r="B41" s="63">
        <v>25</v>
      </c>
      <c r="C41" s="68" t="s">
        <v>61</v>
      </c>
      <c r="D41" s="67">
        <v>194.39999999999998</v>
      </c>
      <c r="E41" s="66">
        <v>136</v>
      </c>
      <c r="F41" s="70">
        <f>(D41-E41)/E41</f>
        <v>0.42941176470588216</v>
      </c>
      <c r="G41" s="67">
        <v>44</v>
      </c>
      <c r="H41" s="66">
        <v>5</v>
      </c>
      <c r="I41" s="66">
        <f t="shared" ref="I41:I46" si="5">G41/H41</f>
        <v>8.8000000000000007</v>
      </c>
      <c r="J41" s="66">
        <v>1</v>
      </c>
      <c r="K41" s="66">
        <v>18</v>
      </c>
      <c r="L41" s="67">
        <v>26941.48</v>
      </c>
      <c r="M41" s="67">
        <v>4643</v>
      </c>
      <c r="N41" s="65">
        <v>44680</v>
      </c>
      <c r="O41" s="64" t="s">
        <v>50</v>
      </c>
      <c r="P41" s="61"/>
      <c r="Q41" s="73"/>
      <c r="R41" s="73"/>
      <c r="S41" s="59"/>
      <c r="T41" s="73"/>
      <c r="U41" s="60"/>
      <c r="V41" s="74"/>
      <c r="W41" s="74"/>
      <c r="X41" s="60"/>
      <c r="Y41" s="2"/>
      <c r="Z41" s="60"/>
      <c r="AA41" s="60"/>
      <c r="AB41" s="75"/>
      <c r="AC41" s="75"/>
    </row>
    <row r="42" spans="1:29" ht="25.35" customHeight="1">
      <c r="A42" s="63">
        <v>26</v>
      </c>
      <c r="B42" s="76">
        <v>18</v>
      </c>
      <c r="C42" s="68" t="s">
        <v>706</v>
      </c>
      <c r="D42" s="67">
        <v>193</v>
      </c>
      <c r="E42" s="66">
        <v>1118.5</v>
      </c>
      <c r="F42" s="70">
        <f>(D42-E42)/E42</f>
        <v>-0.82744747429593202</v>
      </c>
      <c r="G42" s="67">
        <v>49</v>
      </c>
      <c r="H42" s="66">
        <v>7</v>
      </c>
      <c r="I42" s="66">
        <f t="shared" si="5"/>
        <v>7</v>
      </c>
      <c r="J42" s="66">
        <v>3</v>
      </c>
      <c r="K42" s="66">
        <v>2</v>
      </c>
      <c r="L42" s="67">
        <v>1417.5</v>
      </c>
      <c r="M42" s="67">
        <v>286</v>
      </c>
      <c r="N42" s="65">
        <v>44792</v>
      </c>
      <c r="O42" s="64" t="s">
        <v>82</v>
      </c>
      <c r="P42" s="59"/>
      <c r="Q42" s="73"/>
      <c r="R42" s="60"/>
      <c r="S42" s="74"/>
      <c r="T42" s="74"/>
      <c r="U42" s="2"/>
      <c r="V42" s="60"/>
      <c r="W42" s="60"/>
      <c r="X42" s="75"/>
      <c r="Y42" s="60"/>
      <c r="Z42" s="75"/>
    </row>
    <row r="43" spans="1:29" ht="25.35" customHeight="1">
      <c r="A43" s="63">
        <v>27</v>
      </c>
      <c r="B43" s="66" t="s">
        <v>36</v>
      </c>
      <c r="C43" s="68" t="s">
        <v>370</v>
      </c>
      <c r="D43" s="67">
        <v>121</v>
      </c>
      <c r="E43" s="66" t="s">
        <v>36</v>
      </c>
      <c r="F43" s="66" t="s">
        <v>36</v>
      </c>
      <c r="G43" s="67">
        <v>24</v>
      </c>
      <c r="H43" s="66">
        <v>1</v>
      </c>
      <c r="I43" s="66">
        <f t="shared" si="5"/>
        <v>24</v>
      </c>
      <c r="J43" s="66">
        <v>1</v>
      </c>
      <c r="K43" s="66" t="s">
        <v>36</v>
      </c>
      <c r="L43" s="67">
        <v>37700</v>
      </c>
      <c r="M43" s="67">
        <v>6043</v>
      </c>
      <c r="N43" s="65">
        <v>44491</v>
      </c>
      <c r="O43" s="64" t="s">
        <v>84</v>
      </c>
      <c r="P43" s="61"/>
      <c r="Q43" s="73"/>
      <c r="R43" s="73"/>
      <c r="S43" s="74"/>
      <c r="T43" s="74"/>
      <c r="U43" s="75"/>
      <c r="X43" s="75"/>
      <c r="Y43" s="60"/>
    </row>
    <row r="44" spans="1:29" ht="25.35" customHeight="1">
      <c r="A44" s="63">
        <v>28</v>
      </c>
      <c r="B44" s="69" t="s">
        <v>36</v>
      </c>
      <c r="C44" s="68" t="s">
        <v>87</v>
      </c>
      <c r="D44" s="67">
        <v>72.5</v>
      </c>
      <c r="E44" s="66" t="s">
        <v>36</v>
      </c>
      <c r="F44" s="66" t="s">
        <v>36</v>
      </c>
      <c r="G44" s="67">
        <v>29</v>
      </c>
      <c r="H44" s="66">
        <v>2</v>
      </c>
      <c r="I44" s="66">
        <f t="shared" si="5"/>
        <v>14.5</v>
      </c>
      <c r="J44" s="66">
        <v>1</v>
      </c>
      <c r="K44" s="66" t="s">
        <v>36</v>
      </c>
      <c r="L44" s="67">
        <v>27570.04</v>
      </c>
      <c r="M44" s="67">
        <v>6831</v>
      </c>
      <c r="N44" s="65">
        <v>44414</v>
      </c>
      <c r="O44" s="64" t="s">
        <v>41</v>
      </c>
      <c r="P44" s="59"/>
      <c r="Q44" s="73"/>
      <c r="R44" s="60"/>
      <c r="S44" s="74"/>
      <c r="T44" s="74"/>
      <c r="U44" s="60"/>
      <c r="V44" s="60"/>
      <c r="W44" s="2"/>
      <c r="X44" s="75"/>
      <c r="Y44" s="60"/>
      <c r="Z44" s="75"/>
    </row>
    <row r="45" spans="1:29" ht="25.35" customHeight="1">
      <c r="A45" s="63">
        <v>29</v>
      </c>
      <c r="B45" s="69" t="s">
        <v>36</v>
      </c>
      <c r="C45" s="68" t="s">
        <v>83</v>
      </c>
      <c r="D45" s="67">
        <v>70</v>
      </c>
      <c r="E45" s="66" t="s">
        <v>36</v>
      </c>
      <c r="F45" s="66" t="s">
        <v>36</v>
      </c>
      <c r="G45" s="67">
        <v>28</v>
      </c>
      <c r="H45" s="66">
        <v>2</v>
      </c>
      <c r="I45" s="66">
        <f t="shared" si="5"/>
        <v>14</v>
      </c>
      <c r="J45" s="66">
        <v>1</v>
      </c>
      <c r="K45" s="66" t="s">
        <v>36</v>
      </c>
      <c r="L45" s="67">
        <v>37352</v>
      </c>
      <c r="M45" s="67">
        <v>7524</v>
      </c>
      <c r="N45" s="65">
        <v>44589</v>
      </c>
      <c r="O45" s="64" t="s">
        <v>84</v>
      </c>
      <c r="P45" s="61"/>
      <c r="Q45" s="73"/>
      <c r="R45" s="73"/>
      <c r="S45" s="59"/>
      <c r="T45" s="73"/>
      <c r="U45" s="60"/>
      <c r="V45" s="74"/>
      <c r="W45" s="74"/>
      <c r="X45" s="2"/>
      <c r="Y45" s="60"/>
      <c r="Z45" s="60"/>
      <c r="AA45" s="60"/>
      <c r="AB45" s="75"/>
      <c r="AC45" s="75"/>
    </row>
    <row r="46" spans="1:29" ht="25.35" customHeight="1">
      <c r="A46" s="63">
        <v>30</v>
      </c>
      <c r="B46" s="23">
        <v>26</v>
      </c>
      <c r="C46" s="68" t="s">
        <v>63</v>
      </c>
      <c r="D46" s="67">
        <v>67.5</v>
      </c>
      <c r="E46" s="66">
        <v>135</v>
      </c>
      <c r="F46" s="70">
        <f>(D46-E46)/E46</f>
        <v>-0.5</v>
      </c>
      <c r="G46" s="67">
        <v>27</v>
      </c>
      <c r="H46" s="66">
        <v>3</v>
      </c>
      <c r="I46" s="66">
        <f t="shared" si="5"/>
        <v>9</v>
      </c>
      <c r="J46" s="66">
        <v>1</v>
      </c>
      <c r="K46" s="66" t="s">
        <v>36</v>
      </c>
      <c r="L46" s="67">
        <v>47530.65</v>
      </c>
      <c r="M46" s="67">
        <v>10448</v>
      </c>
      <c r="N46" s="65">
        <v>44470</v>
      </c>
      <c r="O46" s="64" t="s">
        <v>41</v>
      </c>
      <c r="P46" s="73"/>
      <c r="Q46" s="73"/>
      <c r="U46" s="4"/>
      <c r="V46" s="4"/>
      <c r="W46" s="60"/>
      <c r="X46" s="75"/>
      <c r="Y46" s="2"/>
      <c r="Z46" s="75"/>
    </row>
    <row r="47" spans="1:29" ht="25.35" customHeight="1">
      <c r="A47" s="41"/>
      <c r="B47" s="41"/>
      <c r="C47" s="52" t="s">
        <v>90</v>
      </c>
      <c r="D47" s="62">
        <f>SUM(D35:D46)</f>
        <v>325617.60999999993</v>
      </c>
      <c r="E47" s="62">
        <v>308777.02999999991</v>
      </c>
      <c r="F47" s="20">
        <f>(D47-E47)/E47</f>
        <v>5.4539613908456921E-2</v>
      </c>
      <c r="G47" s="62">
        <f t="shared" ref="G47" si="6">SUM(G35:G46)</f>
        <v>61817</v>
      </c>
      <c r="H47" s="62"/>
      <c r="I47" s="43"/>
      <c r="J47" s="42"/>
      <c r="K47" s="44"/>
      <c r="L47" s="45"/>
      <c r="M47" s="49"/>
      <c r="N47" s="46"/>
      <c r="O47" s="53"/>
      <c r="P47" s="61"/>
      <c r="R47" s="73"/>
      <c r="U47" s="61"/>
      <c r="V47" s="61"/>
      <c r="Y47" s="61"/>
      <c r="Z47" s="60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6" t="s">
        <v>36</v>
      </c>
      <c r="C49" s="68" t="s">
        <v>161</v>
      </c>
      <c r="D49" s="67">
        <v>67</v>
      </c>
      <c r="E49" s="66" t="s">
        <v>36</v>
      </c>
      <c r="F49" s="66" t="s">
        <v>36</v>
      </c>
      <c r="G49" s="67">
        <v>18</v>
      </c>
      <c r="H49" s="66">
        <v>1</v>
      </c>
      <c r="I49" s="66">
        <f>G49/H49</f>
        <v>18</v>
      </c>
      <c r="J49" s="66">
        <v>1</v>
      </c>
      <c r="K49" s="66" t="s">
        <v>36</v>
      </c>
      <c r="L49" s="67">
        <v>639420</v>
      </c>
      <c r="M49" s="67">
        <v>92213</v>
      </c>
      <c r="N49" s="65">
        <v>44526</v>
      </c>
      <c r="O49" s="64" t="s">
        <v>37</v>
      </c>
      <c r="P49" s="59"/>
      <c r="Q49" s="73"/>
      <c r="R49" s="73"/>
      <c r="S49" s="73"/>
      <c r="T49" s="73"/>
      <c r="U49" s="74"/>
      <c r="V49" s="75"/>
      <c r="W49" s="74"/>
      <c r="X49" s="75"/>
      <c r="Y49" s="75"/>
    </row>
    <row r="50" spans="1:26" ht="25.35" customHeight="1">
      <c r="A50" s="63">
        <v>32</v>
      </c>
      <c r="B50" s="23">
        <v>28</v>
      </c>
      <c r="C50" s="68" t="s">
        <v>65</v>
      </c>
      <c r="D50" s="67">
        <v>20</v>
      </c>
      <c r="E50" s="66">
        <v>107.5</v>
      </c>
      <c r="F50" s="70">
        <f>(D50-E50)/E50</f>
        <v>-0.81395348837209303</v>
      </c>
      <c r="G50" s="67">
        <v>8</v>
      </c>
      <c r="H50" s="66">
        <v>2</v>
      </c>
      <c r="I50" s="66">
        <f>G50/H50</f>
        <v>4</v>
      </c>
      <c r="J50" s="66">
        <v>1</v>
      </c>
      <c r="K50" s="69" t="s">
        <v>36</v>
      </c>
      <c r="L50" s="67">
        <v>100581.27</v>
      </c>
      <c r="M50" s="67">
        <v>21021</v>
      </c>
      <c r="N50" s="65">
        <v>44603</v>
      </c>
      <c r="O50" s="64" t="s">
        <v>41</v>
      </c>
      <c r="P50" s="59"/>
      <c r="Q50" s="73"/>
      <c r="R50" s="60"/>
      <c r="S50" s="74"/>
      <c r="T50" s="74"/>
      <c r="U50" s="60"/>
      <c r="V50" s="60"/>
      <c r="W50" s="75"/>
      <c r="X50" s="60"/>
      <c r="Y50" s="2"/>
      <c r="Z50" s="75"/>
    </row>
    <row r="51" spans="1:26" ht="25.35" customHeight="1">
      <c r="A51" s="63">
        <v>33</v>
      </c>
      <c r="B51" s="69" t="s">
        <v>36</v>
      </c>
      <c r="C51" s="68" t="s">
        <v>145</v>
      </c>
      <c r="D51" s="67">
        <v>18</v>
      </c>
      <c r="E51" s="66" t="s">
        <v>36</v>
      </c>
      <c r="F51" s="66" t="s">
        <v>36</v>
      </c>
      <c r="G51" s="67">
        <v>6</v>
      </c>
      <c r="H51" s="66">
        <v>1</v>
      </c>
      <c r="I51" s="66">
        <f>G51/H51</f>
        <v>6</v>
      </c>
      <c r="J51" s="66">
        <v>1</v>
      </c>
      <c r="K51" s="66" t="s">
        <v>36</v>
      </c>
      <c r="L51" s="67">
        <v>30622.25</v>
      </c>
      <c r="M51" s="67">
        <v>5036</v>
      </c>
      <c r="N51" s="65">
        <v>44631</v>
      </c>
      <c r="O51" s="64" t="s">
        <v>41</v>
      </c>
      <c r="P51" s="61"/>
      <c r="Q51" s="73"/>
      <c r="R51" s="73"/>
      <c r="S51" s="73"/>
      <c r="T51" s="73"/>
      <c r="U51" s="74"/>
      <c r="V51" s="74"/>
      <c r="W51" s="74"/>
      <c r="X51" s="60"/>
      <c r="Y51" s="75"/>
      <c r="Z51" s="75"/>
    </row>
    <row r="52" spans="1:26" ht="25.35" customHeight="1">
      <c r="A52" s="41"/>
      <c r="B52" s="41"/>
      <c r="C52" s="52" t="s">
        <v>208</v>
      </c>
      <c r="D52" s="62">
        <f>SUM(D47:D51)</f>
        <v>325722.60999999993</v>
      </c>
      <c r="E52" s="62">
        <v>308777.02999999991</v>
      </c>
      <c r="F52" s="20">
        <f t="shared" ref="F52" si="7">(D52-E52)/E52</f>
        <v>5.4879665109804382E-2</v>
      </c>
      <c r="G52" s="62">
        <f t="shared" ref="G52" si="8">SUM(G47:G51)</f>
        <v>61849</v>
      </c>
      <c r="H52" s="62"/>
      <c r="I52" s="43"/>
      <c r="J52" s="42"/>
      <c r="K52" s="44"/>
      <c r="L52" s="45"/>
      <c r="M52" s="49"/>
      <c r="N52" s="46"/>
      <c r="O52" s="53"/>
      <c r="Z52" s="61"/>
    </row>
    <row r="53" spans="1:26" ht="23.1" customHeight="1">
      <c r="R53" s="73"/>
      <c r="U53" s="61"/>
      <c r="V53" s="60"/>
      <c r="Y53" s="60"/>
      <c r="Z53" s="4"/>
    </row>
    <row r="54" spans="1:26" ht="17.25" customHeight="1">
      <c r="R54" s="73"/>
      <c r="U54" s="61"/>
      <c r="V54" s="60"/>
      <c r="Y54" s="60"/>
    </row>
    <row r="64" spans="1:26">
      <c r="R64" s="61"/>
    </row>
    <row r="70" spans="16:16">
      <c r="P70" s="61"/>
    </row>
    <row r="74" spans="16:16" ht="12" customHeight="1"/>
    <row r="83" spans="22:26">
      <c r="V83" s="61"/>
      <c r="Y83" s="61"/>
    </row>
    <row r="84" spans="22:26">
      <c r="Z84" s="61"/>
    </row>
  </sheetData>
  <sortState xmlns:xlrd2="http://schemas.microsoft.com/office/spreadsheetml/2017/richdata2" ref="B13:O51">
    <sortCondition descending="1" ref="D13:D51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AA300-0595-462C-9907-18F452A84E80}">
  <dimension ref="A1:AC78"/>
  <sheetViews>
    <sheetView topLeftCell="A9" zoomScale="60" zoomScaleNormal="60" workbookViewId="0">
      <selection activeCell="L45" sqref="L45:M4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7.5546875" style="1" customWidth="1"/>
    <col min="17" max="17" width="6.6640625" style="1" customWidth="1"/>
    <col min="18" max="19" width="11.5546875" style="1" customWidth="1"/>
    <col min="20" max="20" width="12.5546875" style="1" bestFit="1" customWidth="1"/>
    <col min="21" max="21" width="14.88671875" style="1" customWidth="1"/>
    <col min="22" max="22" width="17.33203125" style="1" customWidth="1"/>
    <col min="23" max="23" width="12.5546875" style="1" bestFit="1" customWidth="1"/>
    <col min="24" max="24" width="11.88671875" style="1" bestFit="1" customWidth="1"/>
    <col min="25" max="25" width="14.44140625" style="1" bestFit="1" customWidth="1"/>
    <col min="26" max="26" width="13.664062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6" ht="19.5" customHeight="1">
      <c r="E1" s="30" t="s">
        <v>711</v>
      </c>
      <c r="F1" s="30"/>
      <c r="G1" s="30"/>
      <c r="H1" s="30"/>
      <c r="I1" s="30"/>
    </row>
    <row r="2" spans="1:26" ht="19.5" customHeight="1">
      <c r="E2" s="30" t="s">
        <v>712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U5" s="4"/>
    </row>
    <row r="6" spans="1:26">
      <c r="A6" s="207"/>
      <c r="B6" s="207"/>
      <c r="C6" s="212"/>
      <c r="D6" s="32" t="s">
        <v>709</v>
      </c>
      <c r="E6" s="32" t="s">
        <v>694</v>
      </c>
      <c r="F6" s="212"/>
      <c r="G6" s="212" t="s">
        <v>709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U8" s="4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U9" s="60"/>
      <c r="X9" s="61"/>
      <c r="Y9" s="61"/>
      <c r="Z9" s="60"/>
    </row>
    <row r="10" spans="1:26" ht="21.6">
      <c r="A10" s="207"/>
      <c r="B10" s="207"/>
      <c r="C10" s="212"/>
      <c r="D10" s="32" t="s">
        <v>710</v>
      </c>
      <c r="E10" s="32" t="s">
        <v>695</v>
      </c>
      <c r="F10" s="212"/>
      <c r="G10" s="32" t="s">
        <v>710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U10" s="60"/>
      <c r="X10" s="61"/>
      <c r="Y10" s="61"/>
      <c r="Z10" s="60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73"/>
      <c r="S11" s="75"/>
      <c r="T11" s="75"/>
      <c r="U11" s="75"/>
      <c r="V11" s="75"/>
      <c r="W11" s="73"/>
      <c r="X11" s="61"/>
      <c r="Y11" s="61"/>
      <c r="Z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</row>
    <row r="13" spans="1:26" ht="25.35" customHeight="1">
      <c r="A13" s="63">
        <v>1</v>
      </c>
      <c r="B13" s="63" t="s">
        <v>34</v>
      </c>
      <c r="C13" s="68" t="s">
        <v>701</v>
      </c>
      <c r="D13" s="67">
        <v>144013.28</v>
      </c>
      <c r="E13" s="66" t="s">
        <v>36</v>
      </c>
      <c r="F13" s="66" t="s">
        <v>36</v>
      </c>
      <c r="G13" s="67">
        <v>20634</v>
      </c>
      <c r="H13" s="66">
        <v>346</v>
      </c>
      <c r="I13" s="66">
        <f t="shared" ref="I13:I22" si="0">G13/H13</f>
        <v>59.635838150289018</v>
      </c>
      <c r="J13" s="66">
        <v>19</v>
      </c>
      <c r="K13" s="66">
        <v>1</v>
      </c>
      <c r="L13" s="67">
        <v>189216.9</v>
      </c>
      <c r="M13" s="67">
        <v>26703</v>
      </c>
      <c r="N13" s="65">
        <v>44792</v>
      </c>
      <c r="O13" s="64" t="s">
        <v>142</v>
      </c>
      <c r="P13" s="73"/>
      <c r="Q13" s="73"/>
      <c r="R13" s="2"/>
      <c r="S13" s="61"/>
      <c r="T13" s="60"/>
      <c r="U13" s="4"/>
      <c r="W13" s="60"/>
      <c r="X13" s="2"/>
      <c r="Y13" s="60"/>
      <c r="Z13" s="60"/>
    </row>
    <row r="14" spans="1:26" ht="25.35" customHeight="1">
      <c r="A14" s="63">
        <v>2</v>
      </c>
      <c r="B14" s="63">
        <v>2</v>
      </c>
      <c r="C14" s="68" t="s">
        <v>652</v>
      </c>
      <c r="D14" s="67">
        <v>32864.89</v>
      </c>
      <c r="E14" s="66">
        <v>35271.660000000003</v>
      </c>
      <c r="F14" s="70">
        <f>(D14-E14)/E14</f>
        <v>-6.8235234746535992E-2</v>
      </c>
      <c r="G14" s="67">
        <v>6440</v>
      </c>
      <c r="H14" s="66">
        <v>283</v>
      </c>
      <c r="I14" s="66">
        <f t="shared" si="0"/>
        <v>22.756183745583037</v>
      </c>
      <c r="J14" s="66">
        <v>17</v>
      </c>
      <c r="K14" s="66">
        <v>8</v>
      </c>
      <c r="L14" s="67">
        <v>1216033</v>
      </c>
      <c r="M14" s="67">
        <v>224271</v>
      </c>
      <c r="N14" s="65">
        <v>44743</v>
      </c>
      <c r="O14" s="64" t="s">
        <v>37</v>
      </c>
      <c r="P14" s="73"/>
      <c r="Q14" s="73"/>
      <c r="R14" s="2"/>
      <c r="S14" s="61"/>
      <c r="T14" s="60"/>
      <c r="U14" s="4"/>
      <c r="W14" s="60"/>
      <c r="X14" s="2"/>
      <c r="Y14" s="60"/>
      <c r="Z14" s="60"/>
    </row>
    <row r="15" spans="1:26" ht="25.35" customHeight="1">
      <c r="A15" s="63">
        <v>3</v>
      </c>
      <c r="B15" s="63">
        <v>4</v>
      </c>
      <c r="C15" s="68" t="s">
        <v>676</v>
      </c>
      <c r="D15" s="67">
        <v>24588.85</v>
      </c>
      <c r="E15" s="66">
        <v>25765.32</v>
      </c>
      <c r="F15" s="70">
        <f>(D15-E15)/E15</f>
        <v>-4.5660989267744437E-2</v>
      </c>
      <c r="G15" s="67">
        <v>5287</v>
      </c>
      <c r="H15" s="66">
        <v>170</v>
      </c>
      <c r="I15" s="66">
        <f t="shared" si="0"/>
        <v>31.1</v>
      </c>
      <c r="J15" s="66">
        <v>11</v>
      </c>
      <c r="K15" s="66">
        <v>4</v>
      </c>
      <c r="L15" s="67">
        <v>156907.06</v>
      </c>
      <c r="M15" s="67">
        <v>34243</v>
      </c>
      <c r="N15" s="65">
        <v>44771</v>
      </c>
      <c r="O15" s="64" t="s">
        <v>56</v>
      </c>
      <c r="P15" s="86"/>
      <c r="Q15" s="73"/>
      <c r="S15" s="61"/>
      <c r="T15" s="60"/>
      <c r="U15" s="60"/>
      <c r="V15" s="2"/>
      <c r="W15" s="60"/>
      <c r="X15" s="2"/>
      <c r="Y15" s="2"/>
      <c r="Z15" s="61"/>
    </row>
    <row r="16" spans="1:26" ht="25.35" customHeight="1">
      <c r="A16" s="63">
        <v>4</v>
      </c>
      <c r="B16" s="63">
        <v>3</v>
      </c>
      <c r="C16" s="68" t="s">
        <v>686</v>
      </c>
      <c r="D16" s="67">
        <v>21960.95</v>
      </c>
      <c r="E16" s="66">
        <v>31597.49</v>
      </c>
      <c r="F16" s="70">
        <f>(D16-E16)/E16</f>
        <v>-0.30497802198845542</v>
      </c>
      <c r="G16" s="67">
        <v>3347</v>
      </c>
      <c r="H16" s="66">
        <v>148</v>
      </c>
      <c r="I16" s="66">
        <f t="shared" si="0"/>
        <v>22.614864864864863</v>
      </c>
      <c r="J16" s="66">
        <v>9</v>
      </c>
      <c r="K16" s="66">
        <v>3</v>
      </c>
      <c r="L16" s="67">
        <v>119989.87</v>
      </c>
      <c r="M16" s="67">
        <v>16648</v>
      </c>
      <c r="N16" s="65">
        <v>44778</v>
      </c>
      <c r="O16" s="64" t="s">
        <v>142</v>
      </c>
      <c r="P16" s="86"/>
      <c r="Q16" s="73"/>
      <c r="R16" s="60"/>
      <c r="S16" s="74"/>
      <c r="T16" s="74"/>
      <c r="U16" s="60"/>
      <c r="V16" s="60"/>
      <c r="W16" s="60"/>
      <c r="X16" s="75"/>
      <c r="Y16" s="2"/>
      <c r="Z16" s="75"/>
    </row>
    <row r="17" spans="1:28" ht="25.35" customHeight="1">
      <c r="A17" s="63">
        <v>5</v>
      </c>
      <c r="B17" s="63">
        <v>5</v>
      </c>
      <c r="C17" s="68" t="s">
        <v>698</v>
      </c>
      <c r="D17" s="67">
        <v>13089.56</v>
      </c>
      <c r="E17" s="66">
        <v>24942.63</v>
      </c>
      <c r="F17" s="70">
        <f>(D17-E17)/E17</f>
        <v>-0.47521331952564749</v>
      </c>
      <c r="G17" s="67">
        <v>1988</v>
      </c>
      <c r="H17" s="66">
        <v>128</v>
      </c>
      <c r="I17" s="66">
        <f t="shared" si="0"/>
        <v>15.53125</v>
      </c>
      <c r="J17" s="66">
        <v>14</v>
      </c>
      <c r="K17" s="66">
        <v>2</v>
      </c>
      <c r="L17" s="67">
        <v>38032</v>
      </c>
      <c r="M17" s="67">
        <v>5719</v>
      </c>
      <c r="N17" s="65">
        <v>44785</v>
      </c>
      <c r="O17" s="64" t="s">
        <v>37</v>
      </c>
      <c r="P17" s="86"/>
      <c r="Q17" s="73"/>
      <c r="S17" s="61"/>
      <c r="T17" s="60"/>
      <c r="U17" s="2"/>
      <c r="V17" s="60"/>
      <c r="W17" s="2"/>
      <c r="X17" s="2"/>
      <c r="Y17" s="2"/>
      <c r="Z17" s="75"/>
    </row>
    <row r="18" spans="1:28" ht="25.35" customHeight="1">
      <c r="A18" s="63">
        <v>6</v>
      </c>
      <c r="B18" s="63" t="s">
        <v>34</v>
      </c>
      <c r="C18" s="68" t="s">
        <v>703</v>
      </c>
      <c r="D18" s="67">
        <v>12368.37</v>
      </c>
      <c r="E18" s="66" t="s">
        <v>36</v>
      </c>
      <c r="F18" s="66" t="s">
        <v>36</v>
      </c>
      <c r="G18" s="67">
        <v>1975</v>
      </c>
      <c r="H18" s="66">
        <v>139</v>
      </c>
      <c r="I18" s="66">
        <f t="shared" si="0"/>
        <v>14.208633093525179</v>
      </c>
      <c r="J18" s="66">
        <v>13</v>
      </c>
      <c r="K18" s="66">
        <v>1</v>
      </c>
      <c r="L18" s="67">
        <v>12368</v>
      </c>
      <c r="M18" s="67">
        <v>1975</v>
      </c>
      <c r="N18" s="65">
        <v>44792</v>
      </c>
      <c r="O18" s="64" t="s">
        <v>84</v>
      </c>
      <c r="P18" s="59"/>
      <c r="Q18" s="73"/>
      <c r="R18" s="60"/>
      <c r="S18" s="74"/>
      <c r="T18" s="60"/>
      <c r="U18" s="60"/>
      <c r="V18" s="60"/>
      <c r="W18" s="75"/>
      <c r="X18" s="2"/>
      <c r="Y18" s="60"/>
      <c r="Z18" s="61"/>
    </row>
    <row r="19" spans="1:28" ht="25.35" customHeight="1">
      <c r="A19" s="63">
        <v>7</v>
      </c>
      <c r="B19" s="63" t="s">
        <v>34</v>
      </c>
      <c r="C19" s="68" t="s">
        <v>702</v>
      </c>
      <c r="D19" s="67">
        <v>11952.68</v>
      </c>
      <c r="E19" s="66" t="s">
        <v>36</v>
      </c>
      <c r="F19" s="66" t="s">
        <v>36</v>
      </c>
      <c r="G19" s="67">
        <v>2748</v>
      </c>
      <c r="H19" s="66">
        <v>243</v>
      </c>
      <c r="I19" s="66">
        <f t="shared" si="0"/>
        <v>11.308641975308642</v>
      </c>
      <c r="J19" s="66">
        <v>17</v>
      </c>
      <c r="K19" s="66">
        <v>1</v>
      </c>
      <c r="L19" s="67">
        <v>12391.44</v>
      </c>
      <c r="M19" s="67">
        <v>2836</v>
      </c>
      <c r="N19" s="65">
        <v>44792</v>
      </c>
      <c r="O19" s="64" t="s">
        <v>41</v>
      </c>
      <c r="P19" s="59"/>
      <c r="Q19" s="73"/>
      <c r="R19" s="60"/>
      <c r="S19" s="74"/>
      <c r="T19" s="74"/>
      <c r="U19" s="60"/>
      <c r="V19" s="60"/>
      <c r="W19" s="75"/>
      <c r="X19" s="2"/>
      <c r="Y19" s="60"/>
      <c r="Z19" s="75"/>
      <c r="AA19" s="2"/>
      <c r="AB19" s="60"/>
    </row>
    <row r="20" spans="1:28" ht="25.35" customHeight="1">
      <c r="A20" s="63">
        <v>8</v>
      </c>
      <c r="B20" s="63">
        <v>6</v>
      </c>
      <c r="C20" s="68" t="s">
        <v>682</v>
      </c>
      <c r="D20" s="67">
        <v>10206.41</v>
      </c>
      <c r="E20" s="66">
        <v>15278.01</v>
      </c>
      <c r="F20" s="70">
        <f>(D20-E20)/E20</f>
        <v>-0.33195422702302202</v>
      </c>
      <c r="G20" s="67">
        <v>1443</v>
      </c>
      <c r="H20" s="66">
        <v>42</v>
      </c>
      <c r="I20" s="66">
        <f t="shared" si="0"/>
        <v>34.357142857142854</v>
      </c>
      <c r="J20" s="66">
        <v>6</v>
      </c>
      <c r="K20" s="66">
        <v>4</v>
      </c>
      <c r="L20" s="67">
        <v>91084.76</v>
      </c>
      <c r="M20" s="67">
        <v>13541</v>
      </c>
      <c r="N20" s="65">
        <v>44771</v>
      </c>
      <c r="O20" s="64" t="s">
        <v>41</v>
      </c>
      <c r="P20" s="59"/>
      <c r="Q20" s="73"/>
      <c r="R20" s="60"/>
      <c r="S20" s="74"/>
      <c r="T20" s="60"/>
      <c r="U20" s="60"/>
      <c r="V20" s="60"/>
      <c r="W20" s="75"/>
      <c r="X20" s="60"/>
      <c r="Y20" s="60"/>
      <c r="Z20" s="75"/>
      <c r="AA20" s="2"/>
      <c r="AB20" s="60"/>
    </row>
    <row r="21" spans="1:28" ht="25.35" customHeight="1">
      <c r="A21" s="63">
        <v>9</v>
      </c>
      <c r="B21" s="76">
        <v>7</v>
      </c>
      <c r="C21" s="68" t="s">
        <v>699</v>
      </c>
      <c r="D21" s="67">
        <v>7185</v>
      </c>
      <c r="E21" s="66">
        <v>12092.77</v>
      </c>
      <c r="F21" s="70">
        <f>(D21-E21)/E21</f>
        <v>-0.40584332621888947</v>
      </c>
      <c r="G21" s="67">
        <v>1634</v>
      </c>
      <c r="H21" s="66">
        <v>155</v>
      </c>
      <c r="I21" s="66">
        <f t="shared" si="0"/>
        <v>10.541935483870967</v>
      </c>
      <c r="J21" s="66">
        <v>14</v>
      </c>
      <c r="K21" s="66">
        <v>2</v>
      </c>
      <c r="L21" s="67">
        <v>19278</v>
      </c>
      <c r="M21" s="67">
        <v>4338</v>
      </c>
      <c r="N21" s="65">
        <v>44785</v>
      </c>
      <c r="O21" s="64" t="s">
        <v>84</v>
      </c>
      <c r="P21" s="59"/>
      <c r="Q21" s="74"/>
      <c r="R21" s="74"/>
      <c r="S21" s="74"/>
      <c r="T21" s="74"/>
      <c r="U21" s="74"/>
      <c r="V21" s="74"/>
      <c r="W21" s="75"/>
      <c r="X21" s="60"/>
      <c r="Y21" s="60"/>
      <c r="Z21" s="75"/>
      <c r="AA21" s="2"/>
      <c r="AB21" s="60"/>
    </row>
    <row r="22" spans="1:28" ht="25.35" customHeight="1">
      <c r="A22" s="63">
        <v>10</v>
      </c>
      <c r="B22" s="76">
        <v>9</v>
      </c>
      <c r="C22" s="68" t="s">
        <v>38</v>
      </c>
      <c r="D22" s="67">
        <v>5765.74</v>
      </c>
      <c r="E22" s="66">
        <v>7153.43</v>
      </c>
      <c r="F22" s="70">
        <f>(D22-E22)/E22</f>
        <v>-0.19398945680603577</v>
      </c>
      <c r="G22" s="67">
        <v>896</v>
      </c>
      <c r="H22" s="66">
        <v>51</v>
      </c>
      <c r="I22" s="66">
        <f t="shared" si="0"/>
        <v>17.568627450980394</v>
      </c>
      <c r="J22" s="66">
        <v>4</v>
      </c>
      <c r="K22" s="66">
        <v>13</v>
      </c>
      <c r="L22" s="67">
        <v>350173</v>
      </c>
      <c r="M22" s="67">
        <v>52249</v>
      </c>
      <c r="N22" s="65">
        <v>44708</v>
      </c>
      <c r="O22" s="64" t="s">
        <v>39</v>
      </c>
      <c r="P22" s="59"/>
      <c r="Q22" s="73"/>
      <c r="R22" s="89"/>
      <c r="S22" s="73"/>
      <c r="T22" s="73"/>
      <c r="U22" s="73"/>
      <c r="V22" s="81"/>
      <c r="W22" s="21"/>
      <c r="X22" s="74"/>
      <c r="Y22" s="74"/>
      <c r="Z22" s="73"/>
    </row>
    <row r="23" spans="1:28" ht="25.35" customHeight="1">
      <c r="A23" s="41"/>
      <c r="B23" s="41"/>
      <c r="C23" s="52" t="s">
        <v>52</v>
      </c>
      <c r="D23" s="62">
        <f>SUM(D13:D22)</f>
        <v>283995.73</v>
      </c>
      <c r="E23" s="62">
        <v>214018.22</v>
      </c>
      <c r="F23" s="20">
        <f>(D23-E23)/E23</f>
        <v>0.3269698720043554</v>
      </c>
      <c r="G23" s="62">
        <f t="shared" ref="G23" si="1">SUM(G13:G22)</f>
        <v>46392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X23" s="61"/>
      <c r="Z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8" ht="25.35" customHeight="1">
      <c r="A25" s="63">
        <v>11</v>
      </c>
      <c r="B25" s="63">
        <v>8</v>
      </c>
      <c r="C25" s="68" t="s">
        <v>653</v>
      </c>
      <c r="D25" s="67">
        <v>4645.8</v>
      </c>
      <c r="E25" s="66">
        <v>10008.290000000001</v>
      </c>
      <c r="F25" s="70">
        <f>(D25-E25)/E25</f>
        <v>-0.53580481780603884</v>
      </c>
      <c r="G25" s="67">
        <v>712</v>
      </c>
      <c r="H25" s="66">
        <v>38</v>
      </c>
      <c r="I25" s="66">
        <f t="shared" ref="I25:I34" si="2">G25/H25</f>
        <v>18.736842105263158</v>
      </c>
      <c r="J25" s="66">
        <v>5</v>
      </c>
      <c r="K25" s="66">
        <v>7</v>
      </c>
      <c r="L25" s="67">
        <v>366714</v>
      </c>
      <c r="M25" s="67">
        <v>51844</v>
      </c>
      <c r="N25" s="65">
        <v>44750</v>
      </c>
      <c r="O25" s="64" t="s">
        <v>43</v>
      </c>
      <c r="P25" s="73"/>
      <c r="Q25" s="73"/>
      <c r="R25" s="60"/>
      <c r="S25" s="74"/>
      <c r="T25" s="74"/>
      <c r="U25" s="60"/>
      <c r="V25" s="60"/>
      <c r="W25" s="2"/>
      <c r="X25" s="60"/>
      <c r="Y25" s="2"/>
      <c r="Z25" s="75"/>
    </row>
    <row r="26" spans="1:28" ht="25.35" customHeight="1">
      <c r="A26" s="63">
        <v>12</v>
      </c>
      <c r="B26" s="63" t="s">
        <v>34</v>
      </c>
      <c r="C26" s="68" t="s">
        <v>704</v>
      </c>
      <c r="D26" s="67">
        <v>4197.12</v>
      </c>
      <c r="E26" s="66" t="s">
        <v>36</v>
      </c>
      <c r="F26" s="66" t="s">
        <v>36</v>
      </c>
      <c r="G26" s="67">
        <v>719</v>
      </c>
      <c r="H26" s="66">
        <v>116</v>
      </c>
      <c r="I26" s="66">
        <f t="shared" si="2"/>
        <v>6.1982758620689653</v>
      </c>
      <c r="J26" s="66">
        <v>15</v>
      </c>
      <c r="K26" s="66">
        <v>1</v>
      </c>
      <c r="L26" s="67">
        <v>4197.12</v>
      </c>
      <c r="M26" s="67">
        <v>719</v>
      </c>
      <c r="N26" s="65">
        <v>44792</v>
      </c>
      <c r="O26" s="64" t="s">
        <v>705</v>
      </c>
      <c r="P26" s="59"/>
      <c r="Q26" s="73"/>
      <c r="R26" s="60"/>
      <c r="S26" s="74"/>
      <c r="T26" s="74"/>
      <c r="U26" s="60"/>
      <c r="V26" s="60"/>
      <c r="W26" s="60"/>
      <c r="X26" s="2"/>
      <c r="Y26" s="75"/>
      <c r="Z26" s="75"/>
      <c r="AA26" s="2"/>
      <c r="AB26" s="60"/>
    </row>
    <row r="27" spans="1:28" ht="25.35" customHeight="1">
      <c r="A27" s="63">
        <v>13</v>
      </c>
      <c r="B27" s="76">
        <v>11</v>
      </c>
      <c r="C27" s="68" t="s">
        <v>641</v>
      </c>
      <c r="D27" s="67">
        <v>4088.37</v>
      </c>
      <c r="E27" s="66">
        <v>6314</v>
      </c>
      <c r="F27" s="70">
        <f>(D27-E27)/E27</f>
        <v>-0.35249128919860628</v>
      </c>
      <c r="G27" s="67">
        <v>638</v>
      </c>
      <c r="H27" s="66">
        <v>34</v>
      </c>
      <c r="I27" s="66">
        <f t="shared" si="2"/>
        <v>18.764705882352942</v>
      </c>
      <c r="J27" s="66">
        <v>5</v>
      </c>
      <c r="K27" s="66">
        <v>9</v>
      </c>
      <c r="L27" s="67">
        <v>240734.45</v>
      </c>
      <c r="M27" s="67">
        <v>37008</v>
      </c>
      <c r="N27" s="65">
        <v>44736</v>
      </c>
      <c r="O27" s="64" t="s">
        <v>56</v>
      </c>
      <c r="P27" s="59"/>
      <c r="Q27" s="73"/>
      <c r="R27" s="60"/>
      <c r="S27" s="74"/>
      <c r="T27" s="74"/>
      <c r="U27" s="74"/>
      <c r="V27" s="74"/>
      <c r="W27" s="75"/>
      <c r="X27" s="60"/>
      <c r="Y27" s="75"/>
      <c r="Z27" s="75"/>
      <c r="AA27" s="2"/>
      <c r="AB27" s="60"/>
    </row>
    <row r="28" spans="1:28" ht="25.35" customHeight="1">
      <c r="A28" s="63">
        <v>14</v>
      </c>
      <c r="B28" s="63">
        <v>12</v>
      </c>
      <c r="C28" s="68" t="s">
        <v>638</v>
      </c>
      <c r="D28" s="67">
        <v>2861.22</v>
      </c>
      <c r="E28" s="66">
        <v>5116.28</v>
      </c>
      <c r="F28" s="70">
        <f>(D28-E28)/E28</f>
        <v>-0.44076164713424598</v>
      </c>
      <c r="G28" s="67">
        <v>429</v>
      </c>
      <c r="H28" s="66">
        <v>20</v>
      </c>
      <c r="I28" s="66">
        <f t="shared" si="2"/>
        <v>21.45</v>
      </c>
      <c r="J28" s="66">
        <v>5</v>
      </c>
      <c r="K28" s="66">
        <v>9</v>
      </c>
      <c r="L28" s="67">
        <v>310244.32</v>
      </c>
      <c r="M28" s="67">
        <v>48204</v>
      </c>
      <c r="N28" s="65">
        <v>44736</v>
      </c>
      <c r="O28" s="64" t="s">
        <v>639</v>
      </c>
      <c r="P28" s="9"/>
      <c r="Q28" s="73"/>
      <c r="R28" s="60"/>
      <c r="S28" s="75"/>
      <c r="T28" s="60"/>
      <c r="U28" s="60"/>
      <c r="V28" s="60"/>
      <c r="W28" s="60"/>
      <c r="X28" s="2"/>
      <c r="Y28" s="2"/>
      <c r="Z28" s="75"/>
    </row>
    <row r="29" spans="1:28" ht="25.35" customHeight="1">
      <c r="A29" s="63">
        <v>15</v>
      </c>
      <c r="B29" s="63">
        <v>10</v>
      </c>
      <c r="C29" s="68" t="s">
        <v>683</v>
      </c>
      <c r="D29" s="67">
        <v>1657.6</v>
      </c>
      <c r="E29" s="66">
        <v>6705</v>
      </c>
      <c r="F29" s="70">
        <f>(D29-E29)/E29</f>
        <v>-0.75278150633855323</v>
      </c>
      <c r="G29" s="67">
        <v>273</v>
      </c>
      <c r="H29" s="66">
        <v>21</v>
      </c>
      <c r="I29" s="66">
        <f t="shared" si="2"/>
        <v>13</v>
      </c>
      <c r="J29" s="66">
        <v>6</v>
      </c>
      <c r="K29" s="66">
        <v>4</v>
      </c>
      <c r="L29" s="67">
        <v>50600.59</v>
      </c>
      <c r="M29" s="67">
        <v>7904</v>
      </c>
      <c r="N29" s="65">
        <v>44771</v>
      </c>
      <c r="O29" s="64" t="s">
        <v>684</v>
      </c>
      <c r="P29" s="59"/>
      <c r="Q29" s="73"/>
      <c r="R29" s="60"/>
      <c r="S29" s="74"/>
      <c r="T29" s="74"/>
      <c r="U29" s="60"/>
      <c r="V29" s="60"/>
      <c r="W29" s="2"/>
      <c r="X29" s="60"/>
      <c r="Y29" s="60"/>
      <c r="Z29" s="60"/>
    </row>
    <row r="30" spans="1:28" ht="25.35" customHeight="1">
      <c r="A30" s="63">
        <v>16</v>
      </c>
      <c r="B30" s="63">
        <v>13</v>
      </c>
      <c r="C30" s="68" t="s">
        <v>689</v>
      </c>
      <c r="D30" s="67">
        <v>1575.25</v>
      </c>
      <c r="E30" s="66">
        <v>3391.59</v>
      </c>
      <c r="F30" s="70">
        <f>(D30-E30)/E30</f>
        <v>-0.53554232675529767</v>
      </c>
      <c r="G30" s="67">
        <v>349</v>
      </c>
      <c r="H30" s="66">
        <v>39</v>
      </c>
      <c r="I30" s="66">
        <f t="shared" si="2"/>
        <v>8.9487179487179489</v>
      </c>
      <c r="J30" s="66">
        <v>8</v>
      </c>
      <c r="K30" s="66">
        <v>3</v>
      </c>
      <c r="L30" s="67">
        <v>14577.87</v>
      </c>
      <c r="M30" s="67">
        <v>3238</v>
      </c>
      <c r="N30" s="65">
        <v>44778</v>
      </c>
      <c r="O30" s="64" t="s">
        <v>688</v>
      </c>
      <c r="P30" s="9"/>
      <c r="Q30" s="73"/>
      <c r="R30" s="60"/>
      <c r="S30" s="74"/>
      <c r="T30" s="74"/>
      <c r="U30" s="74"/>
      <c r="V30" s="74"/>
      <c r="W30" s="2"/>
      <c r="X30" s="60"/>
      <c r="Y30" s="75"/>
      <c r="Z30" s="75"/>
    </row>
    <row r="31" spans="1:28" ht="25.35" customHeight="1">
      <c r="A31" s="63">
        <v>17</v>
      </c>
      <c r="B31" s="63" t="s">
        <v>58</v>
      </c>
      <c r="C31" s="68" t="s">
        <v>707</v>
      </c>
      <c r="D31" s="67">
        <v>1497.94</v>
      </c>
      <c r="E31" s="66" t="s">
        <v>36</v>
      </c>
      <c r="F31" s="66" t="s">
        <v>36</v>
      </c>
      <c r="G31" s="67">
        <v>191</v>
      </c>
      <c r="H31" s="66">
        <v>7</v>
      </c>
      <c r="I31" s="66">
        <f t="shared" si="2"/>
        <v>27.285714285714285</v>
      </c>
      <c r="J31" s="66">
        <v>7</v>
      </c>
      <c r="K31" s="66">
        <v>0</v>
      </c>
      <c r="L31" s="67">
        <v>1497.94</v>
      </c>
      <c r="M31" s="67">
        <v>191</v>
      </c>
      <c r="N31" s="65" t="s">
        <v>60</v>
      </c>
      <c r="O31" s="64" t="s">
        <v>41</v>
      </c>
      <c r="P31" s="61"/>
      <c r="Q31" s="73"/>
      <c r="R31" s="73"/>
      <c r="S31" s="73"/>
      <c r="T31" s="73"/>
      <c r="U31" s="73"/>
      <c r="V31" s="73"/>
      <c r="W31" s="73"/>
      <c r="X31" s="87"/>
      <c r="Y31" s="75"/>
      <c r="Z31" s="75"/>
    </row>
    <row r="32" spans="1:28" ht="25.35" customHeight="1">
      <c r="A32" s="63">
        <v>18</v>
      </c>
      <c r="B32" s="63" t="s">
        <v>34</v>
      </c>
      <c r="C32" s="68" t="s">
        <v>706</v>
      </c>
      <c r="D32" s="67">
        <v>1118.5</v>
      </c>
      <c r="E32" s="66" t="s">
        <v>36</v>
      </c>
      <c r="F32" s="66" t="s">
        <v>36</v>
      </c>
      <c r="G32" s="67">
        <v>229</v>
      </c>
      <c r="H32" s="66">
        <v>30</v>
      </c>
      <c r="I32" s="66">
        <f t="shared" si="2"/>
        <v>7.6333333333333337</v>
      </c>
      <c r="J32" s="66">
        <v>5</v>
      </c>
      <c r="K32" s="66">
        <v>1</v>
      </c>
      <c r="L32" s="67">
        <v>1118.5</v>
      </c>
      <c r="M32" s="67">
        <v>229</v>
      </c>
      <c r="N32" s="65">
        <v>44792</v>
      </c>
      <c r="O32" s="64" t="s">
        <v>82</v>
      </c>
      <c r="P32" s="59"/>
      <c r="Q32" s="73"/>
      <c r="T32" s="74"/>
      <c r="U32" s="74"/>
      <c r="V32" s="74"/>
      <c r="W32" s="60"/>
      <c r="X32" s="2"/>
      <c r="Y32" s="88"/>
      <c r="Z32" s="75"/>
    </row>
    <row r="33" spans="1:29" ht="25.35" customHeight="1">
      <c r="A33" s="63">
        <v>19</v>
      </c>
      <c r="B33" s="76">
        <v>14</v>
      </c>
      <c r="C33" s="68" t="s">
        <v>700</v>
      </c>
      <c r="D33" s="67">
        <v>1071</v>
      </c>
      <c r="E33" s="66">
        <v>3346.74</v>
      </c>
      <c r="F33" s="70">
        <f>(D33-E33)/E33</f>
        <v>-0.67998709191631257</v>
      </c>
      <c r="G33" s="67">
        <v>197</v>
      </c>
      <c r="H33" s="66">
        <v>13</v>
      </c>
      <c r="I33" s="66">
        <f t="shared" si="2"/>
        <v>15.153846153846153</v>
      </c>
      <c r="J33" s="66">
        <v>4</v>
      </c>
      <c r="K33" s="66">
        <v>2</v>
      </c>
      <c r="L33" s="67">
        <v>4417.74</v>
      </c>
      <c r="M33" s="67">
        <v>729</v>
      </c>
      <c r="N33" s="65">
        <v>44785</v>
      </c>
      <c r="O33" s="64" t="s">
        <v>80</v>
      </c>
      <c r="P33" s="86"/>
      <c r="Q33" s="73"/>
      <c r="R33" s="75"/>
      <c r="S33" s="75"/>
      <c r="T33" s="60"/>
      <c r="U33" s="60"/>
      <c r="V33" s="60"/>
      <c r="W33" s="4"/>
      <c r="X33" s="2"/>
      <c r="Y33" s="60"/>
      <c r="Z33" s="60"/>
    </row>
    <row r="34" spans="1:29" ht="25.35" customHeight="1">
      <c r="A34" s="63">
        <v>20</v>
      </c>
      <c r="B34" s="63">
        <v>26</v>
      </c>
      <c r="C34" s="68" t="s">
        <v>685</v>
      </c>
      <c r="D34" s="67">
        <v>466</v>
      </c>
      <c r="E34" s="66">
        <v>14</v>
      </c>
      <c r="F34" s="70">
        <f>(D34-E34)/E34</f>
        <v>32.285714285714285</v>
      </c>
      <c r="G34" s="67">
        <v>83</v>
      </c>
      <c r="H34" s="66">
        <v>3</v>
      </c>
      <c r="I34" s="66">
        <f t="shared" si="2"/>
        <v>27.666666666666668</v>
      </c>
      <c r="J34" s="66">
        <v>1</v>
      </c>
      <c r="K34" s="66">
        <v>4</v>
      </c>
      <c r="L34" s="67">
        <v>5549.66</v>
      </c>
      <c r="M34" s="67">
        <v>983</v>
      </c>
      <c r="N34" s="65">
        <v>44771</v>
      </c>
      <c r="O34" s="64" t="s">
        <v>50</v>
      </c>
      <c r="P34" s="9"/>
      <c r="Q34" s="73"/>
      <c r="R34" s="60"/>
      <c r="S34" s="74"/>
      <c r="T34" s="74"/>
      <c r="U34" s="60"/>
      <c r="V34" s="60"/>
      <c r="W34" s="2"/>
      <c r="X34" s="60"/>
      <c r="Y34" s="60"/>
      <c r="Z34" s="60"/>
    </row>
    <row r="35" spans="1:29" ht="25.35" customHeight="1">
      <c r="A35" s="41"/>
      <c r="B35" s="41"/>
      <c r="C35" s="52" t="s">
        <v>66</v>
      </c>
      <c r="D35" s="62">
        <f>SUM(D23:D34)</f>
        <v>307174.52999999991</v>
      </c>
      <c r="E35" s="62">
        <v>233715.72</v>
      </c>
      <c r="F35" s="20">
        <f>(D35-E35)/E35</f>
        <v>0.31430838285075524</v>
      </c>
      <c r="G35" s="62">
        <f t="shared" ref="G35" si="3">SUM(G23:G34)</f>
        <v>50212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1"/>
      <c r="V35" s="61"/>
      <c r="X35" s="61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9" ht="25.35" customHeight="1">
      <c r="A37" s="63">
        <v>21</v>
      </c>
      <c r="B37" s="63">
        <v>18</v>
      </c>
      <c r="C37" s="68" t="s">
        <v>49</v>
      </c>
      <c r="D37" s="67">
        <v>313</v>
      </c>
      <c r="E37" s="66">
        <v>170</v>
      </c>
      <c r="F37" s="70">
        <f>(D37-E37)/E37</f>
        <v>0.8411764705882353</v>
      </c>
      <c r="G37" s="67">
        <v>127</v>
      </c>
      <c r="H37" s="66">
        <v>4</v>
      </c>
      <c r="I37" s="66">
        <f t="shared" ref="I37:I44" si="4">G37/H37</f>
        <v>31.75</v>
      </c>
      <c r="J37" s="66">
        <v>1</v>
      </c>
      <c r="K37" s="66">
        <v>13</v>
      </c>
      <c r="L37" s="67">
        <v>37146.32</v>
      </c>
      <c r="M37" s="67">
        <v>9489</v>
      </c>
      <c r="N37" s="65">
        <v>44708</v>
      </c>
      <c r="O37" s="64" t="s">
        <v>50</v>
      </c>
      <c r="P37" s="73"/>
      <c r="Q37" s="73"/>
      <c r="U37" s="4"/>
      <c r="V37" s="4"/>
      <c r="W37" s="60"/>
      <c r="X37" s="2"/>
      <c r="Y37" s="75"/>
      <c r="Z37" s="75"/>
    </row>
    <row r="38" spans="1:29" ht="25.35" customHeight="1">
      <c r="A38" s="63">
        <v>22</v>
      </c>
      <c r="B38" s="69" t="s">
        <v>36</v>
      </c>
      <c r="C38" s="68" t="s">
        <v>677</v>
      </c>
      <c r="D38" s="67">
        <v>263</v>
      </c>
      <c r="E38" s="66" t="s">
        <v>36</v>
      </c>
      <c r="F38" s="66" t="s">
        <v>36</v>
      </c>
      <c r="G38" s="67">
        <v>71</v>
      </c>
      <c r="H38" s="66">
        <v>1</v>
      </c>
      <c r="I38" s="66">
        <f t="shared" si="4"/>
        <v>71</v>
      </c>
      <c r="J38" s="66">
        <v>1</v>
      </c>
      <c r="K38" s="66" t="s">
        <v>36</v>
      </c>
      <c r="L38" s="67">
        <v>1319</v>
      </c>
      <c r="M38" s="67">
        <v>342</v>
      </c>
      <c r="N38" s="65">
        <v>41585</v>
      </c>
      <c r="O38" s="64" t="s">
        <v>41</v>
      </c>
      <c r="P38" s="73"/>
      <c r="Q38" s="73"/>
      <c r="R38" s="60"/>
      <c r="S38" s="74"/>
      <c r="T38" s="74"/>
      <c r="U38" s="60"/>
      <c r="V38" s="60"/>
      <c r="W38" s="2"/>
      <c r="X38" s="75"/>
      <c r="Y38" s="60"/>
      <c r="Z38" s="75"/>
    </row>
    <row r="39" spans="1:29" ht="25.35" customHeight="1">
      <c r="A39" s="63">
        <v>23</v>
      </c>
      <c r="B39" s="63" t="s">
        <v>58</v>
      </c>
      <c r="C39" s="68" t="s">
        <v>708</v>
      </c>
      <c r="D39" s="67">
        <v>237</v>
      </c>
      <c r="E39" s="66" t="s">
        <v>36</v>
      </c>
      <c r="F39" s="66" t="s">
        <v>36</v>
      </c>
      <c r="G39" s="67">
        <v>35</v>
      </c>
      <c r="H39" s="66">
        <v>4</v>
      </c>
      <c r="I39" s="66">
        <f t="shared" si="4"/>
        <v>8.75</v>
      </c>
      <c r="J39" s="66">
        <v>4</v>
      </c>
      <c r="K39" s="66">
        <v>0</v>
      </c>
      <c r="L39" s="67">
        <v>237</v>
      </c>
      <c r="M39" s="67">
        <v>35</v>
      </c>
      <c r="N39" s="65" t="s">
        <v>60</v>
      </c>
      <c r="O39" s="64" t="s">
        <v>37</v>
      </c>
      <c r="P39" s="61"/>
      <c r="Q39" s="73"/>
      <c r="R39" s="73"/>
      <c r="S39" s="59"/>
      <c r="T39" s="73"/>
      <c r="U39" s="60"/>
      <c r="V39" s="60"/>
      <c r="W39" s="74"/>
      <c r="X39" s="2"/>
      <c r="Y39" s="74"/>
      <c r="Z39" s="60"/>
      <c r="AA39" s="75"/>
      <c r="AB39" s="60"/>
      <c r="AC39" s="75"/>
    </row>
    <row r="40" spans="1:29" ht="25.35" customHeight="1">
      <c r="A40" s="63">
        <v>24</v>
      </c>
      <c r="B40" s="69" t="s">
        <v>36</v>
      </c>
      <c r="C40" s="68" t="s">
        <v>70</v>
      </c>
      <c r="D40" s="67">
        <v>202.5</v>
      </c>
      <c r="E40" s="66" t="s">
        <v>36</v>
      </c>
      <c r="F40" s="66" t="s">
        <v>36</v>
      </c>
      <c r="G40" s="67">
        <v>86</v>
      </c>
      <c r="H40" s="66">
        <v>6</v>
      </c>
      <c r="I40" s="66">
        <f t="shared" si="4"/>
        <v>14.333333333333334</v>
      </c>
      <c r="J40" s="66">
        <v>1</v>
      </c>
      <c r="K40" s="66" t="s">
        <v>36</v>
      </c>
      <c r="L40" s="67">
        <v>318457</v>
      </c>
      <c r="M40" s="67">
        <v>64898</v>
      </c>
      <c r="N40" s="65">
        <v>44554</v>
      </c>
      <c r="O40" s="64" t="s">
        <v>37</v>
      </c>
      <c r="P40" s="61"/>
      <c r="Q40" s="73"/>
      <c r="R40" s="73"/>
      <c r="S40" s="74"/>
      <c r="T40" s="74"/>
      <c r="U40" s="75"/>
      <c r="X40" s="60"/>
      <c r="Y40" s="60"/>
      <c r="Z40" s="60"/>
    </row>
    <row r="41" spans="1:29" ht="25.35" customHeight="1">
      <c r="A41" s="63">
        <v>25</v>
      </c>
      <c r="B41" s="76">
        <v>21</v>
      </c>
      <c r="C41" s="68" t="s">
        <v>61</v>
      </c>
      <c r="D41" s="67">
        <v>136</v>
      </c>
      <c r="E41" s="66">
        <v>108</v>
      </c>
      <c r="F41" s="70">
        <f>(D41-E41)/E41</f>
        <v>0.25925925925925924</v>
      </c>
      <c r="G41" s="67">
        <v>25</v>
      </c>
      <c r="H41" s="66">
        <v>2</v>
      </c>
      <c r="I41" s="66">
        <f t="shared" si="4"/>
        <v>12.5</v>
      </c>
      <c r="J41" s="66">
        <v>1</v>
      </c>
      <c r="K41" s="66">
        <v>17</v>
      </c>
      <c r="L41" s="67">
        <v>26747.08</v>
      </c>
      <c r="M41" s="67">
        <v>4599</v>
      </c>
      <c r="N41" s="65">
        <v>44680</v>
      </c>
      <c r="O41" s="64" t="s">
        <v>50</v>
      </c>
      <c r="P41" s="59"/>
      <c r="Q41" s="73"/>
      <c r="R41" s="73"/>
      <c r="S41" s="73"/>
      <c r="T41" s="73"/>
      <c r="U41" s="74"/>
      <c r="V41" s="75"/>
      <c r="W41" s="74"/>
      <c r="X41" s="75"/>
      <c r="Y41" s="75"/>
    </row>
    <row r="42" spans="1:29" ht="25.35" customHeight="1">
      <c r="A42" s="63">
        <v>26</v>
      </c>
      <c r="B42" s="69" t="s">
        <v>36</v>
      </c>
      <c r="C42" s="68" t="s">
        <v>63</v>
      </c>
      <c r="D42" s="67">
        <v>135</v>
      </c>
      <c r="E42" s="66" t="s">
        <v>36</v>
      </c>
      <c r="F42" s="66" t="s">
        <v>36</v>
      </c>
      <c r="G42" s="67">
        <v>54</v>
      </c>
      <c r="H42" s="66">
        <v>7</v>
      </c>
      <c r="I42" s="66">
        <f t="shared" si="4"/>
        <v>7.7142857142857144</v>
      </c>
      <c r="J42" s="66">
        <v>1</v>
      </c>
      <c r="K42" s="69" t="s">
        <v>36</v>
      </c>
      <c r="L42" s="67">
        <v>47463.15</v>
      </c>
      <c r="M42" s="67">
        <v>10421</v>
      </c>
      <c r="N42" s="65">
        <v>44470</v>
      </c>
      <c r="O42" s="64" t="s">
        <v>41</v>
      </c>
      <c r="P42" s="59"/>
      <c r="Q42" s="73"/>
      <c r="R42" s="60"/>
      <c r="S42" s="74"/>
      <c r="T42" s="74"/>
      <c r="U42" s="60"/>
      <c r="V42" s="60"/>
      <c r="W42" s="75"/>
      <c r="X42" s="2"/>
      <c r="Y42" s="60"/>
      <c r="Z42" s="75"/>
    </row>
    <row r="43" spans="1:29" ht="25.35" customHeight="1">
      <c r="A43" s="63">
        <v>27</v>
      </c>
      <c r="B43" s="66" t="s">
        <v>36</v>
      </c>
      <c r="C43" s="68" t="s">
        <v>62</v>
      </c>
      <c r="D43" s="67">
        <v>127.5</v>
      </c>
      <c r="E43" s="66" t="s">
        <v>36</v>
      </c>
      <c r="F43" s="66" t="s">
        <v>36</v>
      </c>
      <c r="G43" s="67">
        <v>51</v>
      </c>
      <c r="H43" s="66">
        <v>6</v>
      </c>
      <c r="I43" s="66">
        <f t="shared" si="4"/>
        <v>8.5</v>
      </c>
      <c r="J43" s="66">
        <v>1</v>
      </c>
      <c r="K43" s="66" t="s">
        <v>36</v>
      </c>
      <c r="L43" s="67">
        <v>183762</v>
      </c>
      <c r="M43" s="67">
        <v>36516</v>
      </c>
      <c r="N43" s="65">
        <v>44568</v>
      </c>
      <c r="O43" s="64" t="s">
        <v>39</v>
      </c>
      <c r="P43" s="59"/>
      <c r="Q43" s="73"/>
      <c r="R43" s="60"/>
      <c r="S43" s="74"/>
      <c r="T43" s="74"/>
      <c r="U43" s="60"/>
      <c r="V43" s="2"/>
      <c r="W43" s="75"/>
      <c r="X43" s="60"/>
      <c r="Y43" s="60"/>
      <c r="Z43" s="75"/>
    </row>
    <row r="44" spans="1:29" ht="25.35" customHeight="1">
      <c r="A44" s="63">
        <v>28</v>
      </c>
      <c r="B44" s="69" t="s">
        <v>36</v>
      </c>
      <c r="C44" s="68" t="s">
        <v>65</v>
      </c>
      <c r="D44" s="67">
        <v>107.5</v>
      </c>
      <c r="E44" s="66" t="s">
        <v>36</v>
      </c>
      <c r="F44" s="66" t="s">
        <v>36</v>
      </c>
      <c r="G44" s="67">
        <v>43</v>
      </c>
      <c r="H44" s="66">
        <v>5</v>
      </c>
      <c r="I44" s="66">
        <f t="shared" si="4"/>
        <v>8.6</v>
      </c>
      <c r="J44" s="66">
        <v>1</v>
      </c>
      <c r="K44" s="66" t="s">
        <v>36</v>
      </c>
      <c r="L44" s="67">
        <v>100561.27</v>
      </c>
      <c r="M44" s="67">
        <v>21013</v>
      </c>
      <c r="N44" s="65">
        <v>44603</v>
      </c>
      <c r="O44" s="64" t="s">
        <v>41</v>
      </c>
      <c r="P44" s="61"/>
      <c r="Q44" s="73"/>
      <c r="R44" s="73"/>
      <c r="S44" s="73"/>
      <c r="T44" s="73"/>
      <c r="U44" s="74"/>
      <c r="V44" s="74"/>
      <c r="W44" s="74"/>
      <c r="X44" s="75"/>
      <c r="Y44" s="60"/>
      <c r="Z44" s="75"/>
    </row>
    <row r="45" spans="1:29" ht="25.35" customHeight="1">
      <c r="A45" s="63">
        <v>29</v>
      </c>
      <c r="B45" s="63">
        <v>17</v>
      </c>
      <c r="C45" s="68" t="s">
        <v>668</v>
      </c>
      <c r="D45" s="67">
        <v>81</v>
      </c>
      <c r="E45" s="66">
        <v>240</v>
      </c>
      <c r="F45" s="70">
        <f>(D45-E45)/E45</f>
        <v>-0.66249999999999998</v>
      </c>
      <c r="G45" s="67">
        <v>23</v>
      </c>
      <c r="H45" s="66" t="s">
        <v>36</v>
      </c>
      <c r="I45" s="66" t="s">
        <v>36</v>
      </c>
      <c r="J45" s="66">
        <v>1</v>
      </c>
      <c r="K45" s="66">
        <v>5</v>
      </c>
      <c r="L45" s="67">
        <v>8731</v>
      </c>
      <c r="M45" s="67">
        <v>1552</v>
      </c>
      <c r="N45" s="65">
        <v>44764</v>
      </c>
      <c r="O45" s="64" t="s">
        <v>47</v>
      </c>
      <c r="P45" s="59"/>
      <c r="Q45" s="73"/>
      <c r="R45" s="60"/>
      <c r="S45" s="74"/>
      <c r="T45" s="74"/>
      <c r="U45" s="60"/>
      <c r="V45" s="60"/>
      <c r="W45" s="75"/>
      <c r="X45" s="60"/>
      <c r="Y45" s="74"/>
      <c r="Z45" s="60"/>
      <c r="AA45" s="75"/>
      <c r="AB45" s="60"/>
      <c r="AC45" s="75"/>
    </row>
    <row r="46" spans="1:29" ht="25.35" customHeight="1">
      <c r="A46" s="41"/>
      <c r="B46" s="41"/>
      <c r="C46" s="52" t="s">
        <v>365</v>
      </c>
      <c r="D46" s="62">
        <f>SUM(D35:D45)</f>
        <v>308777.02999999991</v>
      </c>
      <c r="E46" s="62">
        <v>234088.72</v>
      </c>
      <c r="F46" s="20">
        <f>(D46-E46)/E46</f>
        <v>0.31905984192659909</v>
      </c>
      <c r="G46" s="62">
        <f t="shared" ref="G46" si="5">SUM(G35:G45)</f>
        <v>50727</v>
      </c>
      <c r="H46" s="62"/>
      <c r="I46" s="43"/>
      <c r="J46" s="42"/>
      <c r="K46" s="44"/>
      <c r="L46" s="45"/>
      <c r="M46" s="49"/>
      <c r="N46" s="46"/>
      <c r="O46" s="53"/>
      <c r="Z46" s="61"/>
    </row>
    <row r="47" spans="1:29" ht="23.1" customHeight="1">
      <c r="R47" s="73"/>
      <c r="U47" s="61"/>
      <c r="V47" s="60"/>
      <c r="X47" s="60"/>
      <c r="Z47" s="4"/>
    </row>
    <row r="48" spans="1:29" ht="17.25" customHeight="1">
      <c r="R48" s="73"/>
      <c r="U48" s="61"/>
      <c r="V48" s="60"/>
      <c r="X48" s="60"/>
    </row>
    <row r="58" spans="16:18">
      <c r="R58" s="61"/>
    </row>
    <row r="64" spans="16:18">
      <c r="P64" s="61"/>
    </row>
    <row r="68" spans="22:26" ht="12" customHeight="1"/>
    <row r="77" spans="22:26">
      <c r="V77" s="61"/>
      <c r="X77" s="61"/>
    </row>
    <row r="78" spans="22:26">
      <c r="Z78" s="61"/>
    </row>
  </sheetData>
  <sortState xmlns:xlrd2="http://schemas.microsoft.com/office/spreadsheetml/2017/richdata2" ref="B13:P45">
    <sortCondition descending="1" ref="D13:D45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C6A8A-02EE-466A-9CBA-845327DA96F1}">
  <dimension ref="A1:AC76"/>
  <sheetViews>
    <sheetView topLeftCell="A7" zoomScale="60" zoomScaleNormal="60" workbookViewId="0">
      <selection activeCell="L43" sqref="L43:M43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7.5546875" style="1" customWidth="1"/>
    <col min="17" max="17" width="6.6640625" style="1" customWidth="1"/>
    <col min="18" max="19" width="11.5546875" style="1" customWidth="1"/>
    <col min="20" max="20" width="12.5546875" style="1" bestFit="1" customWidth="1"/>
    <col min="21" max="21" width="14.88671875" style="1" customWidth="1"/>
    <col min="22" max="22" width="17.33203125" style="1" customWidth="1"/>
    <col min="23" max="23" width="12.5546875" style="1" bestFit="1" customWidth="1"/>
    <col min="24" max="24" width="11.88671875" style="1" bestFit="1" customWidth="1"/>
    <col min="25" max="25" width="14.44140625" style="1" bestFit="1" customWidth="1"/>
    <col min="26" max="26" width="13.664062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6" ht="19.5" customHeight="1">
      <c r="E1" s="30" t="s">
        <v>696</v>
      </c>
      <c r="F1" s="30"/>
      <c r="G1" s="30"/>
      <c r="H1" s="30"/>
      <c r="I1" s="30"/>
    </row>
    <row r="2" spans="1:26" ht="19.5" customHeight="1">
      <c r="E2" s="30" t="s">
        <v>697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U5" s="4"/>
    </row>
    <row r="6" spans="1:26">
      <c r="A6" s="207"/>
      <c r="B6" s="207"/>
      <c r="C6" s="212"/>
      <c r="D6" s="32" t="s">
        <v>694</v>
      </c>
      <c r="E6" s="32" t="s">
        <v>690</v>
      </c>
      <c r="F6" s="212"/>
      <c r="G6" s="212" t="s">
        <v>694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U8" s="4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U9" s="60"/>
      <c r="X9" s="61"/>
      <c r="Y9" s="61"/>
      <c r="Z9" s="60"/>
    </row>
    <row r="10" spans="1:26" ht="21.6">
      <c r="A10" s="207"/>
      <c r="B10" s="207"/>
      <c r="C10" s="212"/>
      <c r="D10" s="32" t="s">
        <v>695</v>
      </c>
      <c r="E10" s="32" t="s">
        <v>691</v>
      </c>
      <c r="F10" s="212"/>
      <c r="G10" s="32" t="s">
        <v>695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U10" s="60"/>
      <c r="X10" s="61"/>
      <c r="Y10" s="61"/>
      <c r="Z10" s="60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73"/>
      <c r="S11" s="75"/>
      <c r="T11" s="75"/>
      <c r="U11" s="75"/>
      <c r="V11" s="75"/>
      <c r="W11" s="73"/>
      <c r="X11" s="61"/>
      <c r="Y11" s="61"/>
      <c r="Z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</row>
    <row r="13" spans="1:26" ht="25.35" customHeight="1">
      <c r="A13" s="63">
        <v>1</v>
      </c>
      <c r="B13" s="63" t="s">
        <v>58</v>
      </c>
      <c r="C13" s="68" t="s">
        <v>701</v>
      </c>
      <c r="D13" s="67">
        <v>45203.62</v>
      </c>
      <c r="E13" s="66" t="s">
        <v>36</v>
      </c>
      <c r="F13" s="66" t="s">
        <v>36</v>
      </c>
      <c r="G13" s="67">
        <v>6069</v>
      </c>
      <c r="H13" s="66">
        <v>39</v>
      </c>
      <c r="I13" s="66">
        <f t="shared" ref="I13:I22" si="0">G13/H13</f>
        <v>155.61538461538461</v>
      </c>
      <c r="J13" s="66">
        <v>12</v>
      </c>
      <c r="K13" s="66">
        <v>0</v>
      </c>
      <c r="L13" s="67">
        <v>45203.62</v>
      </c>
      <c r="M13" s="67">
        <v>6069</v>
      </c>
      <c r="N13" s="65" t="s">
        <v>60</v>
      </c>
      <c r="O13" s="64" t="s">
        <v>142</v>
      </c>
      <c r="P13" s="61"/>
      <c r="Q13" s="73"/>
      <c r="R13" s="2"/>
      <c r="S13" s="61"/>
      <c r="T13" s="60"/>
      <c r="U13" s="4"/>
      <c r="W13" s="60"/>
      <c r="X13" s="2"/>
      <c r="Y13" s="60"/>
      <c r="Z13" s="60"/>
    </row>
    <row r="14" spans="1:26" ht="25.35" customHeight="1">
      <c r="A14" s="63">
        <v>2</v>
      </c>
      <c r="B14" s="63">
        <v>2</v>
      </c>
      <c r="C14" s="68" t="s">
        <v>652</v>
      </c>
      <c r="D14" s="67">
        <v>35271.660000000003</v>
      </c>
      <c r="E14" s="66">
        <v>57475.83</v>
      </c>
      <c r="F14" s="70">
        <f>(D14-E14)/E14</f>
        <v>-0.38632186781817673</v>
      </c>
      <c r="G14" s="67">
        <v>6650</v>
      </c>
      <c r="H14" s="66">
        <v>331</v>
      </c>
      <c r="I14" s="66">
        <f t="shared" si="0"/>
        <v>20.090634441087612</v>
      </c>
      <c r="J14" s="66">
        <v>18</v>
      </c>
      <c r="K14" s="66">
        <v>7</v>
      </c>
      <c r="L14" s="67">
        <v>1183169</v>
      </c>
      <c r="M14" s="67">
        <v>217831</v>
      </c>
      <c r="N14" s="65">
        <v>44743</v>
      </c>
      <c r="O14" s="64" t="s">
        <v>37</v>
      </c>
      <c r="P14" s="73"/>
      <c r="Q14" s="73"/>
      <c r="S14" s="61"/>
      <c r="T14" s="60"/>
      <c r="U14" s="60"/>
      <c r="V14" s="2"/>
      <c r="W14" s="60"/>
      <c r="X14" s="2"/>
      <c r="Y14" s="2"/>
      <c r="Z14" s="61"/>
    </row>
    <row r="15" spans="1:26" ht="25.35" customHeight="1">
      <c r="A15" s="63">
        <v>3</v>
      </c>
      <c r="B15" s="63">
        <v>1</v>
      </c>
      <c r="C15" s="68" t="s">
        <v>686</v>
      </c>
      <c r="D15" s="67">
        <v>31597.49</v>
      </c>
      <c r="E15" s="66">
        <v>59140.11</v>
      </c>
      <c r="F15" s="70">
        <f>(D15-E15)/E15</f>
        <v>-0.46571810569848449</v>
      </c>
      <c r="G15" s="67">
        <v>4174</v>
      </c>
      <c r="H15" s="66">
        <v>228</v>
      </c>
      <c r="I15" s="66">
        <f t="shared" si="0"/>
        <v>18.307017543859651</v>
      </c>
      <c r="J15" s="66">
        <v>13</v>
      </c>
      <c r="K15" s="66">
        <v>2</v>
      </c>
      <c r="L15" s="67">
        <v>98028.92</v>
      </c>
      <c r="M15" s="67">
        <v>13301</v>
      </c>
      <c r="N15" s="65">
        <v>44778</v>
      </c>
      <c r="O15" s="64" t="s">
        <v>142</v>
      </c>
      <c r="P15" s="86"/>
      <c r="Q15" s="73"/>
      <c r="R15" s="60"/>
      <c r="S15" s="74"/>
      <c r="T15" s="74"/>
      <c r="U15" s="60"/>
      <c r="V15" s="60"/>
      <c r="W15" s="60"/>
      <c r="X15" s="75"/>
      <c r="Y15" s="2"/>
      <c r="Z15" s="75"/>
    </row>
    <row r="16" spans="1:26" ht="25.35" customHeight="1">
      <c r="A16" s="63">
        <v>4</v>
      </c>
      <c r="B16" s="63">
        <v>3</v>
      </c>
      <c r="C16" s="68" t="s">
        <v>676</v>
      </c>
      <c r="D16" s="67">
        <v>25765.32</v>
      </c>
      <c r="E16" s="66">
        <v>41741.440000000002</v>
      </c>
      <c r="F16" s="70">
        <f>(D16-E16)/E16</f>
        <v>-0.38274003005167051</v>
      </c>
      <c r="G16" s="67">
        <v>5490</v>
      </c>
      <c r="H16" s="66">
        <v>206</v>
      </c>
      <c r="I16" s="66">
        <f t="shared" si="0"/>
        <v>26.650485436893202</v>
      </c>
      <c r="J16" s="66">
        <v>13</v>
      </c>
      <c r="K16" s="66">
        <v>3</v>
      </c>
      <c r="L16" s="67">
        <v>132318.21</v>
      </c>
      <c r="M16" s="67">
        <v>28956</v>
      </c>
      <c r="N16" s="65">
        <v>44771</v>
      </c>
      <c r="O16" s="64" t="s">
        <v>56</v>
      </c>
      <c r="P16" s="86"/>
      <c r="Q16" s="73"/>
      <c r="R16" s="60"/>
      <c r="S16" s="74"/>
      <c r="T16" s="74"/>
      <c r="U16" s="60"/>
      <c r="V16" s="60"/>
      <c r="W16" s="60"/>
      <c r="X16" s="75"/>
      <c r="Y16" s="2"/>
      <c r="Z16" s="75"/>
    </row>
    <row r="17" spans="1:28" ht="25.35" customHeight="1">
      <c r="A17" s="63">
        <v>5</v>
      </c>
      <c r="B17" s="63" t="s">
        <v>34</v>
      </c>
      <c r="C17" s="68" t="s">
        <v>698</v>
      </c>
      <c r="D17" s="67">
        <v>24942.63</v>
      </c>
      <c r="E17" s="66" t="s">
        <v>36</v>
      </c>
      <c r="F17" s="66" t="s">
        <v>36</v>
      </c>
      <c r="G17" s="67">
        <v>3731</v>
      </c>
      <c r="H17" s="66">
        <v>235</v>
      </c>
      <c r="I17" s="66">
        <f t="shared" si="0"/>
        <v>15.87659574468085</v>
      </c>
      <c r="J17" s="66">
        <v>18</v>
      </c>
      <c r="K17" s="66">
        <v>1</v>
      </c>
      <c r="L17" s="67">
        <v>24943</v>
      </c>
      <c r="M17" s="67">
        <v>3731</v>
      </c>
      <c r="N17" s="65">
        <v>44785</v>
      </c>
      <c r="O17" s="64" t="s">
        <v>37</v>
      </c>
      <c r="P17" s="86"/>
      <c r="Q17" s="73"/>
      <c r="R17" s="60"/>
      <c r="S17" s="74"/>
      <c r="T17" s="74"/>
      <c r="U17" s="60"/>
      <c r="V17" s="60"/>
      <c r="W17" s="60"/>
      <c r="X17" s="75"/>
      <c r="Y17" s="2"/>
      <c r="Z17" s="75"/>
    </row>
    <row r="18" spans="1:28" ht="25.35" customHeight="1">
      <c r="A18" s="63">
        <v>6</v>
      </c>
      <c r="B18" s="63">
        <v>4</v>
      </c>
      <c r="C18" s="68" t="s">
        <v>682</v>
      </c>
      <c r="D18" s="67">
        <v>15278.01</v>
      </c>
      <c r="E18" s="66">
        <v>26759.89</v>
      </c>
      <c r="F18" s="70">
        <f>(D18-E18)/E18</f>
        <v>-0.42907052308510985</v>
      </c>
      <c r="G18" s="67">
        <v>2199</v>
      </c>
      <c r="H18" s="66">
        <v>102</v>
      </c>
      <c r="I18" s="66">
        <f t="shared" si="0"/>
        <v>21.558823529411764</v>
      </c>
      <c r="J18" s="66">
        <v>8</v>
      </c>
      <c r="K18" s="66">
        <v>3</v>
      </c>
      <c r="L18" s="67">
        <v>80890.350000000006</v>
      </c>
      <c r="M18" s="67">
        <v>12100</v>
      </c>
      <c r="N18" s="65">
        <v>44771</v>
      </c>
      <c r="O18" s="64" t="s">
        <v>41</v>
      </c>
      <c r="P18" s="59"/>
      <c r="Q18" s="73"/>
      <c r="R18" s="60"/>
      <c r="S18" s="74"/>
      <c r="T18" s="74"/>
      <c r="U18" s="60"/>
      <c r="V18" s="60"/>
      <c r="W18" s="2"/>
      <c r="X18" s="60"/>
      <c r="Y18" s="75"/>
      <c r="Z18" s="75"/>
      <c r="AA18" s="2"/>
      <c r="AB18" s="60"/>
    </row>
    <row r="19" spans="1:28" ht="25.35" customHeight="1">
      <c r="A19" s="63">
        <v>7</v>
      </c>
      <c r="B19" s="76" t="s">
        <v>34</v>
      </c>
      <c r="C19" s="68" t="s">
        <v>699</v>
      </c>
      <c r="D19" s="67">
        <v>12092.77</v>
      </c>
      <c r="E19" s="66" t="s">
        <v>36</v>
      </c>
      <c r="F19" s="66" t="s">
        <v>36</v>
      </c>
      <c r="G19" s="67">
        <v>2704</v>
      </c>
      <c r="H19" s="66">
        <v>263</v>
      </c>
      <c r="I19" s="66">
        <f t="shared" si="0"/>
        <v>10.281368821292777</v>
      </c>
      <c r="J19" s="66">
        <v>16</v>
      </c>
      <c r="K19" s="66">
        <v>1</v>
      </c>
      <c r="L19" s="67">
        <v>12093</v>
      </c>
      <c r="M19" s="67">
        <v>2704</v>
      </c>
      <c r="N19" s="65">
        <v>44785</v>
      </c>
      <c r="O19" s="64" t="s">
        <v>84</v>
      </c>
      <c r="P19" s="59"/>
      <c r="Q19" s="73"/>
      <c r="R19" s="60"/>
      <c r="S19" s="74"/>
      <c r="T19" s="74"/>
      <c r="U19" s="60"/>
      <c r="V19" s="60"/>
      <c r="W19" s="60"/>
      <c r="X19" s="2"/>
      <c r="Y19" s="75"/>
      <c r="Z19" s="75"/>
      <c r="AA19" s="2"/>
      <c r="AB19" s="60"/>
    </row>
    <row r="20" spans="1:28" ht="25.35" customHeight="1">
      <c r="A20" s="63">
        <v>8</v>
      </c>
      <c r="B20" s="63">
        <v>6</v>
      </c>
      <c r="C20" s="68" t="s">
        <v>653</v>
      </c>
      <c r="D20" s="67">
        <v>10008.290000000001</v>
      </c>
      <c r="E20" s="66">
        <v>14159.48</v>
      </c>
      <c r="F20" s="70">
        <f>(D20-E20)/E20</f>
        <v>-0.29317390186645265</v>
      </c>
      <c r="G20" s="67">
        <v>1532</v>
      </c>
      <c r="H20" s="66">
        <v>93</v>
      </c>
      <c r="I20" s="66">
        <f t="shared" si="0"/>
        <v>16.473118279569892</v>
      </c>
      <c r="J20" s="66">
        <v>8</v>
      </c>
      <c r="K20" s="66">
        <v>6</v>
      </c>
      <c r="L20" s="67">
        <v>362069</v>
      </c>
      <c r="M20" s="67">
        <v>51132</v>
      </c>
      <c r="N20" s="65">
        <v>44750</v>
      </c>
      <c r="O20" s="64" t="s">
        <v>43</v>
      </c>
      <c r="P20" s="73"/>
      <c r="Q20" s="73"/>
      <c r="R20" s="60"/>
      <c r="S20" s="74"/>
      <c r="T20" s="74"/>
      <c r="U20" s="60"/>
      <c r="V20" s="60"/>
      <c r="W20" s="75"/>
      <c r="X20" s="60"/>
      <c r="Y20" s="2"/>
      <c r="Z20" s="75"/>
    </row>
    <row r="21" spans="1:28" ht="25.35" customHeight="1">
      <c r="A21" s="63">
        <v>9</v>
      </c>
      <c r="B21" s="63">
        <v>9</v>
      </c>
      <c r="C21" s="68" t="s">
        <v>38</v>
      </c>
      <c r="D21" s="67">
        <v>7153.43</v>
      </c>
      <c r="E21" s="66">
        <v>9920.4500000000007</v>
      </c>
      <c r="F21" s="70">
        <f>(D21-E21)/E21</f>
        <v>-0.27892081508399319</v>
      </c>
      <c r="G21" s="67">
        <v>1061</v>
      </c>
      <c r="H21" s="66">
        <v>44</v>
      </c>
      <c r="I21" s="66">
        <f t="shared" si="0"/>
        <v>24.113636363636363</v>
      </c>
      <c r="J21" s="66">
        <v>5</v>
      </c>
      <c r="K21" s="66">
        <v>12</v>
      </c>
      <c r="L21" s="67">
        <v>344407</v>
      </c>
      <c r="M21" s="67">
        <v>51353</v>
      </c>
      <c r="N21" s="65">
        <v>44708</v>
      </c>
      <c r="O21" s="64" t="s">
        <v>39</v>
      </c>
      <c r="P21" s="59"/>
      <c r="Q21" s="73"/>
      <c r="R21" s="60"/>
      <c r="S21" s="75"/>
      <c r="T21" s="60"/>
      <c r="U21" s="60"/>
      <c r="V21" s="60"/>
      <c r="W21" s="60"/>
      <c r="X21" s="2"/>
      <c r="Y21" s="60"/>
      <c r="Z21" s="60"/>
    </row>
    <row r="22" spans="1:28" ht="25.35" customHeight="1">
      <c r="A22" s="63">
        <v>10</v>
      </c>
      <c r="B22" s="63">
        <v>7</v>
      </c>
      <c r="C22" s="68" t="s">
        <v>683</v>
      </c>
      <c r="D22" s="67">
        <v>6705</v>
      </c>
      <c r="E22" s="66">
        <v>13596</v>
      </c>
      <c r="F22" s="70">
        <f>(D22-E22)/E22</f>
        <v>-0.50684024713150921</v>
      </c>
      <c r="G22" s="67">
        <v>1026</v>
      </c>
      <c r="H22" s="66">
        <v>160</v>
      </c>
      <c r="I22" s="66">
        <f t="shared" si="0"/>
        <v>6.4124999999999996</v>
      </c>
      <c r="J22" s="66">
        <v>16</v>
      </c>
      <c r="K22" s="66">
        <v>3</v>
      </c>
      <c r="L22" s="67">
        <v>48848</v>
      </c>
      <c r="M22" s="67">
        <v>7612</v>
      </c>
      <c r="N22" s="65">
        <v>44771</v>
      </c>
      <c r="O22" s="64" t="s">
        <v>684</v>
      </c>
      <c r="P22" s="59"/>
      <c r="Q22" s="73"/>
      <c r="R22" s="60"/>
      <c r="S22" s="74"/>
      <c r="T22" s="74"/>
      <c r="U22" s="60"/>
      <c r="V22" s="60"/>
      <c r="W22" s="2"/>
      <c r="X22" s="60"/>
      <c r="Y22" s="75"/>
      <c r="Z22" s="75"/>
    </row>
    <row r="23" spans="1:28" ht="25.35" customHeight="1">
      <c r="A23" s="41"/>
      <c r="B23" s="41"/>
      <c r="C23" s="52" t="s">
        <v>52</v>
      </c>
      <c r="D23" s="62">
        <f>SUM(D13:D22)</f>
        <v>214018.22</v>
      </c>
      <c r="E23" s="62">
        <v>256949.40000000005</v>
      </c>
      <c r="F23" s="20">
        <f>(D23-E23)/E23</f>
        <v>-0.16708028895961635</v>
      </c>
      <c r="G23" s="62">
        <f t="shared" ref="G23" si="1">SUM(G13:G22)</f>
        <v>34636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0"/>
      <c r="X23" s="60"/>
      <c r="Z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8" ht="25.35" customHeight="1">
      <c r="A25" s="63">
        <v>11</v>
      </c>
      <c r="B25" s="63">
        <v>8</v>
      </c>
      <c r="C25" s="68" t="s">
        <v>641</v>
      </c>
      <c r="D25" s="67">
        <v>6314</v>
      </c>
      <c r="E25" s="66">
        <v>11075.64</v>
      </c>
      <c r="F25" s="70">
        <f>(D25-E25)/E25</f>
        <v>-0.4299200768533466</v>
      </c>
      <c r="G25" s="67">
        <v>962</v>
      </c>
      <c r="H25" s="66">
        <v>61</v>
      </c>
      <c r="I25" s="66">
        <f t="shared" ref="I25:I30" si="2">G25/H25</f>
        <v>15.770491803278688</v>
      </c>
      <c r="J25" s="66">
        <v>6</v>
      </c>
      <c r="K25" s="66">
        <v>8</v>
      </c>
      <c r="L25" s="67">
        <v>236646.07</v>
      </c>
      <c r="M25" s="67">
        <v>36370</v>
      </c>
      <c r="N25" s="65">
        <v>44736</v>
      </c>
      <c r="O25" s="64" t="s">
        <v>56</v>
      </c>
      <c r="P25" s="59"/>
      <c r="Q25" s="73"/>
      <c r="R25" s="60"/>
      <c r="S25" s="74"/>
      <c r="T25" s="74"/>
      <c r="U25" s="74"/>
      <c r="V25" s="74"/>
      <c r="W25" s="2"/>
      <c r="X25" s="60"/>
      <c r="Y25" s="75"/>
      <c r="Z25" s="75"/>
    </row>
    <row r="26" spans="1:28" ht="25.35" customHeight="1">
      <c r="A26" s="63">
        <v>12</v>
      </c>
      <c r="B26" s="63">
        <v>5</v>
      </c>
      <c r="C26" s="68" t="s">
        <v>638</v>
      </c>
      <c r="D26" s="67">
        <v>5116.28</v>
      </c>
      <c r="E26" s="66">
        <v>14524.279999999999</v>
      </c>
      <c r="F26" s="70">
        <f>(D26-E26)/E26</f>
        <v>-0.64774295180208596</v>
      </c>
      <c r="G26" s="67">
        <v>774</v>
      </c>
      <c r="H26" s="66">
        <v>54</v>
      </c>
      <c r="I26" s="66">
        <f t="shared" si="2"/>
        <v>14.333333333333334</v>
      </c>
      <c r="J26" s="66">
        <v>6</v>
      </c>
      <c r="K26" s="66">
        <v>8</v>
      </c>
      <c r="L26" s="67">
        <v>307383.09999999998</v>
      </c>
      <c r="M26" s="67">
        <v>47775</v>
      </c>
      <c r="N26" s="65">
        <v>44736</v>
      </c>
      <c r="O26" s="64" t="s">
        <v>639</v>
      </c>
      <c r="P26" s="61"/>
      <c r="Q26" s="73"/>
      <c r="R26" s="73"/>
      <c r="S26" s="73"/>
      <c r="T26" s="73"/>
      <c r="U26" s="73"/>
      <c r="V26" s="73"/>
      <c r="W26" s="73"/>
      <c r="X26" s="87"/>
      <c r="Y26" s="88"/>
      <c r="Z26" s="75"/>
    </row>
    <row r="27" spans="1:28" ht="25.35" customHeight="1">
      <c r="A27" s="63">
        <v>13</v>
      </c>
      <c r="B27" s="63">
        <v>10</v>
      </c>
      <c r="C27" s="68" t="s">
        <v>689</v>
      </c>
      <c r="D27" s="67">
        <v>3391.59</v>
      </c>
      <c r="E27" s="66">
        <v>8556.2800000000007</v>
      </c>
      <c r="F27" s="70">
        <f>(D27-E27)/E27</f>
        <v>-0.60361395372755455</v>
      </c>
      <c r="G27" s="67">
        <v>748</v>
      </c>
      <c r="H27" s="66">
        <v>83</v>
      </c>
      <c r="I27" s="66">
        <f t="shared" si="2"/>
        <v>9.0120481927710845</v>
      </c>
      <c r="J27" s="66">
        <v>13</v>
      </c>
      <c r="K27" s="66">
        <v>2</v>
      </c>
      <c r="L27" s="67">
        <v>13002.62</v>
      </c>
      <c r="M27" s="67">
        <v>2889</v>
      </c>
      <c r="N27" s="65">
        <v>44778</v>
      </c>
      <c r="O27" s="64" t="s">
        <v>688</v>
      </c>
      <c r="P27" s="9"/>
      <c r="Q27" s="73"/>
      <c r="T27" s="74"/>
      <c r="U27" s="74"/>
      <c r="V27" s="74"/>
      <c r="W27" s="60"/>
      <c r="X27" s="2"/>
      <c r="Y27" s="60"/>
      <c r="Z27" s="60"/>
    </row>
    <row r="28" spans="1:28" ht="25.35" customHeight="1">
      <c r="A28" s="63">
        <v>14</v>
      </c>
      <c r="B28" s="63" t="s">
        <v>34</v>
      </c>
      <c r="C28" s="68" t="s">
        <v>700</v>
      </c>
      <c r="D28" s="67">
        <v>3346.74</v>
      </c>
      <c r="E28" s="66" t="s">
        <v>36</v>
      </c>
      <c r="F28" s="66" t="s">
        <v>36</v>
      </c>
      <c r="G28" s="67">
        <v>532</v>
      </c>
      <c r="H28" s="66">
        <v>39</v>
      </c>
      <c r="I28" s="66">
        <f t="shared" si="2"/>
        <v>13.641025641025641</v>
      </c>
      <c r="J28" s="66">
        <v>9</v>
      </c>
      <c r="K28" s="66">
        <v>1</v>
      </c>
      <c r="L28" s="67">
        <v>3346.74</v>
      </c>
      <c r="M28" s="67">
        <v>532</v>
      </c>
      <c r="N28" s="65">
        <v>44785</v>
      </c>
      <c r="O28" s="64" t="s">
        <v>80</v>
      </c>
      <c r="P28" s="86"/>
      <c r="Q28" s="73"/>
      <c r="R28" s="60"/>
      <c r="S28" s="74"/>
      <c r="T28" s="74"/>
      <c r="U28" s="60"/>
      <c r="V28" s="60"/>
      <c r="W28" s="2"/>
      <c r="X28" s="60"/>
      <c r="Y28" s="75"/>
      <c r="Z28" s="75"/>
    </row>
    <row r="29" spans="1:28" ht="25.35" customHeight="1">
      <c r="A29" s="63">
        <v>15</v>
      </c>
      <c r="B29" s="63" t="s">
        <v>58</v>
      </c>
      <c r="C29" s="68" t="s">
        <v>702</v>
      </c>
      <c r="D29" s="67">
        <v>438.76</v>
      </c>
      <c r="E29" s="66"/>
      <c r="F29" s="70"/>
      <c r="G29" s="67">
        <v>88</v>
      </c>
      <c r="H29" s="66">
        <v>5</v>
      </c>
      <c r="I29" s="66">
        <f t="shared" si="2"/>
        <v>17.600000000000001</v>
      </c>
      <c r="J29" s="66">
        <v>5</v>
      </c>
      <c r="K29" s="66">
        <v>0</v>
      </c>
      <c r="L29" s="67">
        <v>438.76</v>
      </c>
      <c r="M29" s="67">
        <v>88</v>
      </c>
      <c r="N29" s="65" t="s">
        <v>60</v>
      </c>
      <c r="O29" s="64" t="s">
        <v>41</v>
      </c>
      <c r="P29" s="86"/>
      <c r="Q29" s="73"/>
      <c r="U29" s="4"/>
      <c r="V29" s="4"/>
      <c r="W29" s="60"/>
      <c r="X29" s="2"/>
      <c r="Y29" s="60"/>
      <c r="Z29" s="60"/>
    </row>
    <row r="30" spans="1:28" ht="25.35" customHeight="1">
      <c r="A30" s="63">
        <v>16</v>
      </c>
      <c r="B30" s="63">
        <v>11</v>
      </c>
      <c r="C30" s="68" t="s">
        <v>651</v>
      </c>
      <c r="D30" s="67">
        <v>415.13</v>
      </c>
      <c r="E30" s="66">
        <v>2347.9899999999998</v>
      </c>
      <c r="F30" s="70">
        <f>(D30-E30)/E30</f>
        <v>-0.82319771378924089</v>
      </c>
      <c r="G30" s="67">
        <v>59</v>
      </c>
      <c r="H30" s="66">
        <v>7</v>
      </c>
      <c r="I30" s="66">
        <f t="shared" si="2"/>
        <v>8.4285714285714288</v>
      </c>
      <c r="J30" s="66">
        <v>3</v>
      </c>
      <c r="K30" s="66">
        <v>8</v>
      </c>
      <c r="L30" s="67">
        <v>89822</v>
      </c>
      <c r="M30" s="67">
        <v>13626</v>
      </c>
      <c r="N30" s="65">
        <v>44736</v>
      </c>
      <c r="O30" s="64" t="s">
        <v>37</v>
      </c>
      <c r="P30" s="59"/>
      <c r="Q30" s="73"/>
      <c r="R30" s="60"/>
      <c r="S30" s="75"/>
      <c r="T30" s="75"/>
      <c r="U30" s="75"/>
      <c r="V30" s="75"/>
      <c r="W30" s="60"/>
      <c r="X30" s="2"/>
      <c r="Y30" s="60"/>
      <c r="Z30" s="60"/>
    </row>
    <row r="31" spans="1:28" ht="25.35" customHeight="1">
      <c r="A31" s="63">
        <v>17</v>
      </c>
      <c r="B31" s="63">
        <v>20</v>
      </c>
      <c r="C31" s="68" t="s">
        <v>668</v>
      </c>
      <c r="D31" s="67">
        <v>240</v>
      </c>
      <c r="E31" s="66">
        <v>244</v>
      </c>
      <c r="F31" s="70">
        <f>(D31-E31)/E31</f>
        <v>-1.6393442622950821E-2</v>
      </c>
      <c r="G31" s="67">
        <v>50</v>
      </c>
      <c r="H31" s="66" t="s">
        <v>36</v>
      </c>
      <c r="I31" s="66" t="s">
        <v>36</v>
      </c>
      <c r="J31" s="66">
        <v>3</v>
      </c>
      <c r="K31" s="66">
        <v>4</v>
      </c>
      <c r="L31" s="67">
        <v>8650</v>
      </c>
      <c r="M31" s="67">
        <v>1529</v>
      </c>
      <c r="N31" s="65">
        <v>44764</v>
      </c>
      <c r="O31" s="64" t="s">
        <v>47</v>
      </c>
      <c r="P31" s="59"/>
      <c r="Q31" s="73"/>
      <c r="R31" s="2"/>
      <c r="S31" s="60"/>
      <c r="T31" s="61"/>
      <c r="U31" s="4"/>
      <c r="W31" s="60"/>
      <c r="X31" s="2"/>
      <c r="Y31" s="60"/>
      <c r="Z31" s="60"/>
    </row>
    <row r="32" spans="1:28" ht="25.35" customHeight="1">
      <c r="A32" s="63">
        <v>18</v>
      </c>
      <c r="B32" s="76">
        <v>17</v>
      </c>
      <c r="C32" s="68" t="s">
        <v>49</v>
      </c>
      <c r="D32" s="67">
        <v>170</v>
      </c>
      <c r="E32" s="66">
        <v>277</v>
      </c>
      <c r="F32" s="70">
        <f>(D32-E32)/E32</f>
        <v>-0.38628158844765342</v>
      </c>
      <c r="G32" s="67">
        <v>68</v>
      </c>
      <c r="H32" s="66">
        <v>4</v>
      </c>
      <c r="I32" s="66">
        <f>G32/H32</f>
        <v>17</v>
      </c>
      <c r="J32" s="66">
        <v>2</v>
      </c>
      <c r="K32" s="66">
        <v>12</v>
      </c>
      <c r="L32" s="67">
        <v>36833.32</v>
      </c>
      <c r="M32" s="67">
        <v>9362</v>
      </c>
      <c r="N32" s="65">
        <v>44708</v>
      </c>
      <c r="O32" s="64" t="s">
        <v>50</v>
      </c>
      <c r="P32" s="73"/>
      <c r="Q32" s="73"/>
      <c r="R32" s="73"/>
      <c r="S32" s="74"/>
      <c r="T32" s="74"/>
      <c r="U32" s="75"/>
      <c r="X32" s="60"/>
      <c r="Y32" s="75"/>
    </row>
    <row r="33" spans="1:29" ht="25.35" customHeight="1">
      <c r="A33" s="63">
        <v>19</v>
      </c>
      <c r="B33" s="66" t="s">
        <v>36</v>
      </c>
      <c r="C33" s="68" t="s">
        <v>85</v>
      </c>
      <c r="D33" s="67">
        <v>141</v>
      </c>
      <c r="E33" s="66" t="s">
        <v>36</v>
      </c>
      <c r="F33" s="66" t="s">
        <v>36</v>
      </c>
      <c r="G33" s="67">
        <v>62</v>
      </c>
      <c r="H33" s="66">
        <v>6</v>
      </c>
      <c r="I33" s="66">
        <f>G33/H33</f>
        <v>10.333333333333334</v>
      </c>
      <c r="J33" s="66">
        <v>1</v>
      </c>
      <c r="K33" s="66" t="s">
        <v>36</v>
      </c>
      <c r="L33" s="67">
        <v>19720.79</v>
      </c>
      <c r="M33" s="67">
        <v>4368</v>
      </c>
      <c r="N33" s="65">
        <v>44533</v>
      </c>
      <c r="O33" s="64" t="s">
        <v>41</v>
      </c>
      <c r="P33" s="61"/>
      <c r="Q33" s="73"/>
      <c r="R33" s="73"/>
      <c r="S33" s="73"/>
      <c r="T33" s="73"/>
      <c r="U33" s="74"/>
      <c r="V33" s="75"/>
      <c r="W33" s="74"/>
      <c r="X33" s="75"/>
      <c r="Y33" s="74"/>
      <c r="Z33" s="60"/>
    </row>
    <row r="34" spans="1:29" ht="25.35" customHeight="1">
      <c r="A34" s="63">
        <v>20</v>
      </c>
      <c r="B34" s="69" t="s">
        <v>36</v>
      </c>
      <c r="C34" s="68" t="s">
        <v>87</v>
      </c>
      <c r="D34" s="67">
        <v>124</v>
      </c>
      <c r="E34" s="66" t="s">
        <v>36</v>
      </c>
      <c r="F34" s="66" t="s">
        <v>36</v>
      </c>
      <c r="G34" s="67">
        <v>544</v>
      </c>
      <c r="H34" s="66">
        <v>7</v>
      </c>
      <c r="I34" s="66">
        <f>G34/H34</f>
        <v>77.714285714285708</v>
      </c>
      <c r="J34" s="66">
        <v>1</v>
      </c>
      <c r="K34" s="66" t="s">
        <v>36</v>
      </c>
      <c r="L34" s="67">
        <v>27497.54</v>
      </c>
      <c r="M34" s="67">
        <v>6802</v>
      </c>
      <c r="N34" s="65">
        <v>44414</v>
      </c>
      <c r="O34" s="64" t="s">
        <v>41</v>
      </c>
      <c r="P34" s="61"/>
      <c r="Q34" s="73"/>
      <c r="R34" s="73"/>
      <c r="S34" s="59"/>
      <c r="T34" s="73"/>
      <c r="U34" s="60"/>
      <c r="V34" s="74"/>
      <c r="W34" s="74"/>
      <c r="X34" s="60"/>
      <c r="Y34" s="2"/>
      <c r="Z34" s="60"/>
      <c r="AA34" s="60"/>
      <c r="AB34" s="75"/>
      <c r="AC34" s="75"/>
    </row>
    <row r="35" spans="1:29" ht="25.35" customHeight="1">
      <c r="A35" s="41"/>
      <c r="B35" s="41"/>
      <c r="C35" s="52" t="s">
        <v>66</v>
      </c>
      <c r="D35" s="62">
        <f>SUM(D23:D34)</f>
        <v>233715.72</v>
      </c>
      <c r="E35" s="62">
        <v>263101.52</v>
      </c>
      <c r="F35" s="20">
        <f t="shared" ref="F35" si="3">(D35-E35)/E35</f>
        <v>-0.11168996667142028</v>
      </c>
      <c r="G35" s="62">
        <f t="shared" ref="G35" si="4">SUM(G23:G34)</f>
        <v>38523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1"/>
      <c r="V35" s="60"/>
      <c r="X35" s="60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R36" s="73"/>
      <c r="U36" s="61"/>
      <c r="V36" s="61"/>
      <c r="X36" s="61"/>
    </row>
    <row r="37" spans="1:29" ht="25.35" customHeight="1">
      <c r="A37" s="63">
        <v>21</v>
      </c>
      <c r="B37" s="63">
        <v>23</v>
      </c>
      <c r="C37" s="68" t="s">
        <v>61</v>
      </c>
      <c r="D37" s="67">
        <v>108</v>
      </c>
      <c r="E37" s="66">
        <v>104.4</v>
      </c>
      <c r="F37" s="70">
        <f>(D37-E37)/E37</f>
        <v>3.4482758620689599E-2</v>
      </c>
      <c r="G37" s="67">
        <v>24</v>
      </c>
      <c r="H37" s="66">
        <v>2</v>
      </c>
      <c r="I37" s="66">
        <f t="shared" ref="I37:I43" si="5">G37/H37</f>
        <v>12</v>
      </c>
      <c r="J37" s="66">
        <v>2</v>
      </c>
      <c r="K37" s="66">
        <v>16</v>
      </c>
      <c r="L37" s="67">
        <v>26611.08</v>
      </c>
      <c r="M37" s="67">
        <v>4574</v>
      </c>
      <c r="N37" s="65">
        <v>44680</v>
      </c>
      <c r="O37" s="64" t="s">
        <v>50</v>
      </c>
      <c r="P37" s="59"/>
      <c r="Q37" s="73"/>
      <c r="R37" s="60"/>
      <c r="S37" s="74"/>
      <c r="T37" s="74"/>
      <c r="U37" s="60"/>
      <c r="V37" s="60"/>
      <c r="W37" s="2"/>
      <c r="X37" s="75"/>
      <c r="Y37" s="60"/>
      <c r="Z37" s="75"/>
    </row>
    <row r="38" spans="1:29" ht="25.35" customHeight="1">
      <c r="A38" s="63">
        <v>22</v>
      </c>
      <c r="B38" s="23">
        <v>24</v>
      </c>
      <c r="C38" s="68" t="s">
        <v>193</v>
      </c>
      <c r="D38" s="67">
        <v>71</v>
      </c>
      <c r="E38" s="66">
        <v>63.5</v>
      </c>
      <c r="F38" s="70">
        <f>(D38-E38)/E38</f>
        <v>0.11811023622047244</v>
      </c>
      <c r="G38" s="67">
        <v>19</v>
      </c>
      <c r="H38" s="66">
        <v>1</v>
      </c>
      <c r="I38" s="66">
        <f t="shared" si="5"/>
        <v>19</v>
      </c>
      <c r="J38" s="66">
        <v>1</v>
      </c>
      <c r="K38" s="66" t="s">
        <v>36</v>
      </c>
      <c r="L38" s="67">
        <v>450935.45</v>
      </c>
      <c r="M38" s="67">
        <v>67596</v>
      </c>
      <c r="N38" s="65">
        <v>44456</v>
      </c>
      <c r="O38" s="64" t="s">
        <v>56</v>
      </c>
      <c r="P38" s="61"/>
      <c r="Q38" s="73"/>
      <c r="R38" s="73"/>
      <c r="S38" s="73"/>
      <c r="T38" s="73"/>
      <c r="U38" s="74"/>
      <c r="V38" s="74"/>
      <c r="W38" s="74"/>
      <c r="X38" s="75"/>
      <c r="Y38" s="60"/>
      <c r="Z38" s="2"/>
      <c r="AA38" s="60"/>
      <c r="AB38" s="75"/>
    </row>
    <row r="39" spans="1:29" ht="25.35" customHeight="1">
      <c r="A39" s="63">
        <v>23</v>
      </c>
      <c r="B39" s="69" t="s">
        <v>36</v>
      </c>
      <c r="C39" s="68" t="s">
        <v>161</v>
      </c>
      <c r="D39" s="67">
        <v>65.5</v>
      </c>
      <c r="E39" s="66" t="s">
        <v>36</v>
      </c>
      <c r="F39" s="66" t="s">
        <v>36</v>
      </c>
      <c r="G39" s="67">
        <v>22</v>
      </c>
      <c r="H39" s="66">
        <v>1</v>
      </c>
      <c r="I39" s="66">
        <f t="shared" si="5"/>
        <v>22</v>
      </c>
      <c r="J39" s="66">
        <v>1</v>
      </c>
      <c r="K39" s="66" t="s">
        <v>36</v>
      </c>
      <c r="L39" s="67">
        <v>639353</v>
      </c>
      <c r="M39" s="67">
        <v>92195</v>
      </c>
      <c r="N39" s="65">
        <v>44526</v>
      </c>
      <c r="O39" s="64" t="s">
        <v>37</v>
      </c>
      <c r="P39" s="61"/>
      <c r="Q39" s="73"/>
      <c r="R39" s="73"/>
      <c r="S39" s="59"/>
      <c r="T39" s="73"/>
      <c r="U39" s="60"/>
      <c r="V39" s="74"/>
      <c r="W39" s="74"/>
      <c r="X39" s="2"/>
      <c r="Y39" s="60"/>
      <c r="Z39" s="60"/>
      <c r="AA39" s="60"/>
      <c r="AB39" s="75"/>
      <c r="AC39" s="75"/>
    </row>
    <row r="40" spans="1:29" ht="25.35" customHeight="1">
      <c r="A40" s="63">
        <v>24</v>
      </c>
      <c r="B40" s="69" t="s">
        <v>36</v>
      </c>
      <c r="C40" s="68" t="s">
        <v>83</v>
      </c>
      <c r="D40" s="67">
        <v>55</v>
      </c>
      <c r="E40" s="66" t="s">
        <v>36</v>
      </c>
      <c r="F40" s="66" t="s">
        <v>36</v>
      </c>
      <c r="G40" s="67">
        <v>22</v>
      </c>
      <c r="H40" s="66">
        <v>5</v>
      </c>
      <c r="I40" s="66">
        <f t="shared" si="5"/>
        <v>4.4000000000000004</v>
      </c>
      <c r="J40" s="66">
        <v>1</v>
      </c>
      <c r="K40" s="66" t="s">
        <v>36</v>
      </c>
      <c r="L40" s="67">
        <v>37282</v>
      </c>
      <c r="M40" s="67">
        <v>7496</v>
      </c>
      <c r="N40" s="65">
        <v>44589</v>
      </c>
      <c r="O40" s="64" t="s">
        <v>84</v>
      </c>
      <c r="P40" s="59"/>
      <c r="Q40" s="73"/>
      <c r="R40" s="60"/>
      <c r="S40" s="74"/>
      <c r="T40" s="74"/>
      <c r="U40" s="60"/>
      <c r="V40" s="60"/>
      <c r="W40" s="60"/>
      <c r="X40" s="75"/>
      <c r="Y40" s="2"/>
      <c r="Z40" s="75"/>
    </row>
    <row r="41" spans="1:29" ht="25.35" customHeight="1">
      <c r="A41" s="63">
        <v>25</v>
      </c>
      <c r="B41" s="69" t="s">
        <v>36</v>
      </c>
      <c r="C41" s="68" t="s">
        <v>86</v>
      </c>
      <c r="D41" s="67">
        <v>52.5</v>
      </c>
      <c r="E41" s="66" t="s">
        <v>36</v>
      </c>
      <c r="F41" s="66" t="s">
        <v>36</v>
      </c>
      <c r="G41" s="67">
        <v>21</v>
      </c>
      <c r="H41" s="66">
        <v>6</v>
      </c>
      <c r="I41" s="66">
        <f t="shared" si="5"/>
        <v>3.5</v>
      </c>
      <c r="J41" s="66">
        <v>1</v>
      </c>
      <c r="K41" s="66" t="s">
        <v>36</v>
      </c>
      <c r="L41" s="67">
        <v>7519.14</v>
      </c>
      <c r="M41" s="67">
        <v>2097</v>
      </c>
      <c r="N41" s="65">
        <v>44386</v>
      </c>
      <c r="O41" s="64" t="s">
        <v>41</v>
      </c>
      <c r="P41" s="61"/>
      <c r="Q41" s="73"/>
      <c r="R41" s="73"/>
      <c r="S41" s="59"/>
      <c r="T41" s="73"/>
      <c r="U41" s="74"/>
      <c r="V41" s="60"/>
      <c r="W41" s="2"/>
      <c r="X41" s="74"/>
      <c r="Y41" s="60"/>
      <c r="Z41" s="60"/>
      <c r="AA41" s="75"/>
      <c r="AB41" s="60"/>
      <c r="AC41" s="75"/>
    </row>
    <row r="42" spans="1:29" ht="25.35" customHeight="1">
      <c r="A42" s="63">
        <v>26</v>
      </c>
      <c r="B42" s="63">
        <v>15</v>
      </c>
      <c r="C42" s="68" t="s">
        <v>685</v>
      </c>
      <c r="D42" s="67">
        <v>14</v>
      </c>
      <c r="E42" s="66">
        <v>551</v>
      </c>
      <c r="F42" s="70">
        <f>(D42-E42)/E42</f>
        <v>-0.97459165154264971</v>
      </c>
      <c r="G42" s="67">
        <v>3</v>
      </c>
      <c r="H42" s="66">
        <v>1</v>
      </c>
      <c r="I42" s="66">
        <f t="shared" si="5"/>
        <v>3</v>
      </c>
      <c r="J42" s="66">
        <v>11</v>
      </c>
      <c r="K42" s="66">
        <v>3</v>
      </c>
      <c r="L42" s="67">
        <v>5083.66</v>
      </c>
      <c r="M42" s="67">
        <v>900</v>
      </c>
      <c r="N42" s="65">
        <v>44771</v>
      </c>
      <c r="O42" s="64" t="s">
        <v>50</v>
      </c>
      <c r="P42" s="9"/>
      <c r="Q42" s="73"/>
      <c r="R42" s="73"/>
      <c r="S42" s="59"/>
      <c r="T42" s="73"/>
      <c r="U42" s="74"/>
      <c r="V42" s="60"/>
      <c r="W42" s="60"/>
      <c r="X42" s="2"/>
      <c r="Y42" s="74"/>
      <c r="Z42" s="60"/>
      <c r="AA42" s="75"/>
      <c r="AB42" s="60"/>
      <c r="AC42" s="75"/>
    </row>
    <row r="43" spans="1:29" ht="25.35" customHeight="1">
      <c r="A43" s="63">
        <v>27</v>
      </c>
      <c r="B43" s="69" t="s">
        <v>36</v>
      </c>
      <c r="C43" s="68" t="s">
        <v>636</v>
      </c>
      <c r="D43" s="67">
        <v>7</v>
      </c>
      <c r="E43" s="66" t="s">
        <v>36</v>
      </c>
      <c r="F43" s="66" t="s">
        <v>36</v>
      </c>
      <c r="G43" s="67">
        <v>2</v>
      </c>
      <c r="H43" s="66">
        <v>1</v>
      </c>
      <c r="I43" s="66">
        <f t="shared" si="5"/>
        <v>2</v>
      </c>
      <c r="J43" s="66">
        <v>1</v>
      </c>
      <c r="K43" s="66" t="s">
        <v>36</v>
      </c>
      <c r="L43" s="67">
        <v>14485.35</v>
      </c>
      <c r="M43" s="67">
        <v>2668</v>
      </c>
      <c r="N43" s="65">
        <v>44729</v>
      </c>
      <c r="O43" s="64" t="s">
        <v>50</v>
      </c>
      <c r="P43" s="61"/>
      <c r="Q43" s="73"/>
      <c r="R43" s="60"/>
      <c r="S43" s="74"/>
      <c r="T43" s="74"/>
      <c r="U43" s="60"/>
      <c r="V43" s="60"/>
      <c r="W43" s="75"/>
      <c r="X43" s="60"/>
      <c r="Y43" s="2"/>
      <c r="Z43" s="75"/>
    </row>
    <row r="44" spans="1:29" ht="25.35" customHeight="1">
      <c r="A44" s="41"/>
      <c r="B44" s="41"/>
      <c r="C44" s="52" t="s">
        <v>381</v>
      </c>
      <c r="D44" s="62">
        <f>SUM(D35:D43)</f>
        <v>234088.72</v>
      </c>
      <c r="E44" s="62">
        <v>263680.12000000005</v>
      </c>
      <c r="F44" s="20">
        <f t="shared" ref="F44" si="6">(D44-E44)/E44</f>
        <v>-0.11222461518904059</v>
      </c>
      <c r="G44" s="62">
        <f t="shared" ref="G44" si="7">SUM(G35:G43)</f>
        <v>38636</v>
      </c>
      <c r="H44" s="62"/>
      <c r="I44" s="43"/>
      <c r="J44" s="42"/>
      <c r="K44" s="44"/>
      <c r="L44" s="45"/>
      <c r="M44" s="49"/>
      <c r="N44" s="46"/>
      <c r="O44" s="53"/>
      <c r="R44" s="61"/>
      <c r="V44" s="61"/>
      <c r="X44" s="61"/>
      <c r="Z44" s="61"/>
    </row>
    <row r="45" spans="1:29" ht="23.1" customHeight="1">
      <c r="Z45" s="4"/>
    </row>
    <row r="46" spans="1:29" ht="17.25" customHeight="1"/>
    <row r="57" spans="16:18">
      <c r="R57" s="61"/>
    </row>
    <row r="62" spans="16:18">
      <c r="P62" s="61"/>
    </row>
    <row r="66" spans="22:26" ht="12" customHeight="1"/>
    <row r="76" spans="22:26">
      <c r="V76" s="61"/>
      <c r="X76" s="61"/>
      <c r="Z76" s="61"/>
    </row>
  </sheetData>
  <sortState xmlns:xlrd2="http://schemas.microsoft.com/office/spreadsheetml/2017/richdata2" ref="B13:O43">
    <sortCondition descending="1" ref="D13:D43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48C3A-32D2-4DBC-820D-823AC44CC54E}">
  <dimension ref="A1:AC76"/>
  <sheetViews>
    <sheetView topLeftCell="A4" zoomScale="60" zoomScaleNormal="60" workbookViewId="0">
      <selection activeCell="S39" sqref="S3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7.5546875" style="1" customWidth="1"/>
    <col min="17" max="17" width="6.6640625" style="1" customWidth="1"/>
    <col min="18" max="19" width="11.5546875" style="1" customWidth="1"/>
    <col min="20" max="20" width="12.5546875" style="1" bestFit="1" customWidth="1"/>
    <col min="21" max="21" width="14.88671875" style="1" customWidth="1"/>
    <col min="22" max="22" width="17.33203125" style="1" customWidth="1"/>
    <col min="23" max="23" width="14.44140625" style="1" bestFit="1" customWidth="1"/>
    <col min="24" max="24" width="12.5546875" style="1" bestFit="1" customWidth="1"/>
    <col min="25" max="25" width="11.88671875" style="1" bestFit="1" customWidth="1"/>
    <col min="26" max="26" width="13.664062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6" ht="19.5" customHeight="1">
      <c r="E1" s="30" t="s">
        <v>692</v>
      </c>
      <c r="F1" s="30"/>
      <c r="G1" s="30"/>
      <c r="H1" s="30"/>
      <c r="I1" s="30"/>
    </row>
    <row r="2" spans="1:26" ht="19.5" customHeight="1">
      <c r="E2" s="30" t="s">
        <v>693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U5" s="4"/>
    </row>
    <row r="6" spans="1:26">
      <c r="A6" s="207"/>
      <c r="B6" s="207"/>
      <c r="C6" s="212"/>
      <c r="D6" s="32" t="s">
        <v>690</v>
      </c>
      <c r="E6" s="32" t="s">
        <v>678</v>
      </c>
      <c r="F6" s="212"/>
      <c r="G6" s="212" t="s">
        <v>690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U8" s="4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U9" s="60"/>
      <c r="W9" s="61"/>
      <c r="Y9" s="61"/>
      <c r="Z9" s="60"/>
    </row>
    <row r="10" spans="1:26" ht="21.6">
      <c r="A10" s="207"/>
      <c r="B10" s="207"/>
      <c r="C10" s="212"/>
      <c r="D10" s="32" t="s">
        <v>691</v>
      </c>
      <c r="E10" s="32" t="s">
        <v>679</v>
      </c>
      <c r="F10" s="212"/>
      <c r="G10" s="32" t="s">
        <v>691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U10" s="60"/>
      <c r="W10" s="61"/>
      <c r="Y10" s="61"/>
      <c r="Z10" s="60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73"/>
      <c r="S11" s="75"/>
      <c r="T11" s="75"/>
      <c r="U11" s="75"/>
      <c r="V11" s="75"/>
      <c r="W11" s="61"/>
      <c r="X11" s="73"/>
      <c r="Y11" s="61"/>
      <c r="Z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</row>
    <row r="13" spans="1:26" ht="25.35" customHeight="1">
      <c r="A13" s="63">
        <v>1</v>
      </c>
      <c r="B13" s="77" t="s">
        <v>34</v>
      </c>
      <c r="C13" s="68" t="s">
        <v>686</v>
      </c>
      <c r="D13" s="67">
        <v>59140.11</v>
      </c>
      <c r="E13" s="66" t="s">
        <v>36</v>
      </c>
      <c r="F13" s="66" t="s">
        <v>36</v>
      </c>
      <c r="G13" s="67">
        <v>8061</v>
      </c>
      <c r="H13" s="66">
        <v>288</v>
      </c>
      <c r="I13" s="66">
        <f t="shared" ref="I13:I22" si="0">G13/H13</f>
        <v>27.989583333333332</v>
      </c>
      <c r="J13" s="66">
        <v>17</v>
      </c>
      <c r="K13" s="66">
        <v>1</v>
      </c>
      <c r="L13" s="67">
        <v>66382.929999999993</v>
      </c>
      <c r="M13" s="67">
        <v>9113</v>
      </c>
      <c r="N13" s="65">
        <v>44778</v>
      </c>
      <c r="O13" s="64" t="s">
        <v>142</v>
      </c>
      <c r="P13" s="61"/>
      <c r="Q13" s="73"/>
      <c r="R13" s="2"/>
      <c r="S13" s="61"/>
      <c r="T13" s="60"/>
      <c r="U13" s="4"/>
      <c r="W13" s="60"/>
      <c r="X13" s="60"/>
      <c r="Y13" s="2"/>
      <c r="Z13" s="60"/>
    </row>
    <row r="14" spans="1:26" ht="25.35" customHeight="1">
      <c r="A14" s="63">
        <v>2</v>
      </c>
      <c r="B14" s="63">
        <v>1</v>
      </c>
      <c r="C14" s="68" t="s">
        <v>652</v>
      </c>
      <c r="D14" s="67">
        <v>57475.83</v>
      </c>
      <c r="E14" s="66">
        <v>69860.83</v>
      </c>
      <c r="F14" s="70">
        <f t="shared" ref="F14:F21" si="1">(D14-E14)/E14</f>
        <v>-0.17728103144494561</v>
      </c>
      <c r="G14" s="67">
        <v>11143</v>
      </c>
      <c r="H14" s="66">
        <v>373</v>
      </c>
      <c r="I14" s="66">
        <f t="shared" si="0"/>
        <v>29.873994638069703</v>
      </c>
      <c r="J14" s="66">
        <v>20</v>
      </c>
      <c r="K14" s="66">
        <v>6</v>
      </c>
      <c r="L14" s="67">
        <v>1147897</v>
      </c>
      <c r="M14" s="67">
        <v>211181</v>
      </c>
      <c r="N14" s="65">
        <v>44743</v>
      </c>
      <c r="O14" s="64" t="s">
        <v>37</v>
      </c>
      <c r="P14" s="73"/>
      <c r="Q14" s="73"/>
      <c r="S14" s="61"/>
      <c r="T14" s="60"/>
      <c r="U14" s="60"/>
      <c r="V14" s="2"/>
      <c r="W14" s="2"/>
      <c r="X14" s="60"/>
      <c r="Y14" s="2"/>
      <c r="Z14" s="61"/>
    </row>
    <row r="15" spans="1:26" ht="25.35" customHeight="1">
      <c r="A15" s="63">
        <v>3</v>
      </c>
      <c r="B15" s="63">
        <v>2</v>
      </c>
      <c r="C15" s="68" t="s">
        <v>676</v>
      </c>
      <c r="D15" s="67">
        <v>41741.440000000002</v>
      </c>
      <c r="E15" s="66">
        <v>58932.97</v>
      </c>
      <c r="F15" s="70">
        <f t="shared" si="1"/>
        <v>-0.29171328035902483</v>
      </c>
      <c r="G15" s="67">
        <v>9224</v>
      </c>
      <c r="H15" s="66">
        <v>287</v>
      </c>
      <c r="I15" s="66">
        <f t="shared" si="0"/>
        <v>32.139372822299649</v>
      </c>
      <c r="J15" s="66">
        <v>16</v>
      </c>
      <c r="K15" s="66">
        <v>2</v>
      </c>
      <c r="L15" s="67">
        <v>106501.89</v>
      </c>
      <c r="M15" s="67">
        <v>23451</v>
      </c>
      <c r="N15" s="65">
        <v>44771</v>
      </c>
      <c r="O15" s="64" t="s">
        <v>56</v>
      </c>
      <c r="P15" s="86"/>
      <c r="Q15" s="73"/>
      <c r="R15" s="60"/>
      <c r="S15" s="74"/>
      <c r="T15" s="74"/>
      <c r="U15" s="60"/>
      <c r="V15" s="60"/>
      <c r="W15" s="2"/>
      <c r="X15" s="60"/>
      <c r="Y15" s="75"/>
      <c r="Z15" s="75"/>
    </row>
    <row r="16" spans="1:26" ht="25.35" customHeight="1">
      <c r="A16" s="63">
        <v>4</v>
      </c>
      <c r="B16" s="63">
        <v>3</v>
      </c>
      <c r="C16" s="68" t="s">
        <v>682</v>
      </c>
      <c r="D16" s="67">
        <v>26759.89</v>
      </c>
      <c r="E16" s="66">
        <v>38852.46</v>
      </c>
      <c r="F16" s="70">
        <f t="shared" si="1"/>
        <v>-0.31124335498961969</v>
      </c>
      <c r="G16" s="67">
        <v>4086</v>
      </c>
      <c r="H16" s="66">
        <v>179</v>
      </c>
      <c r="I16" s="66">
        <f t="shared" si="0"/>
        <v>22.826815642458101</v>
      </c>
      <c r="J16" s="66">
        <v>11</v>
      </c>
      <c r="K16" s="66">
        <v>2</v>
      </c>
      <c r="L16" s="67">
        <v>65612.34</v>
      </c>
      <c r="M16" s="67">
        <v>9901</v>
      </c>
      <c r="N16" s="65">
        <v>44771</v>
      </c>
      <c r="O16" s="64" t="s">
        <v>41</v>
      </c>
      <c r="P16" s="59"/>
      <c r="Q16" s="73"/>
      <c r="R16" s="60"/>
      <c r="S16" s="75"/>
      <c r="T16" s="60"/>
      <c r="U16" s="4"/>
      <c r="V16" s="60"/>
      <c r="W16" s="60"/>
      <c r="X16" s="60"/>
      <c r="Y16" s="2"/>
      <c r="Z16" s="60"/>
    </row>
    <row r="17" spans="1:29" ht="25.35" customHeight="1">
      <c r="A17" s="63">
        <v>5</v>
      </c>
      <c r="B17" s="63">
        <v>6</v>
      </c>
      <c r="C17" s="68" t="s">
        <v>638</v>
      </c>
      <c r="D17" s="67">
        <v>14524.279999999999</v>
      </c>
      <c r="E17" s="66">
        <v>17040.599999999999</v>
      </c>
      <c r="F17" s="70">
        <f t="shared" si="1"/>
        <v>-0.14766616198960131</v>
      </c>
      <c r="G17" s="67">
        <v>2305</v>
      </c>
      <c r="H17" s="66">
        <v>107</v>
      </c>
      <c r="I17" s="66">
        <f t="shared" si="0"/>
        <v>21.542056074766354</v>
      </c>
      <c r="J17" s="66">
        <v>8</v>
      </c>
      <c r="K17" s="66">
        <v>7</v>
      </c>
      <c r="L17" s="67">
        <v>302260.82</v>
      </c>
      <c r="M17" s="67">
        <v>47001</v>
      </c>
      <c r="N17" s="65">
        <v>44736</v>
      </c>
      <c r="O17" s="64" t="s">
        <v>639</v>
      </c>
      <c r="P17" s="59"/>
      <c r="Q17" s="73"/>
      <c r="R17" s="60"/>
      <c r="S17" s="74"/>
      <c r="T17" s="74"/>
      <c r="U17" s="60"/>
      <c r="V17" s="60"/>
      <c r="W17" s="75"/>
      <c r="X17" s="2"/>
      <c r="Y17" s="60"/>
      <c r="Z17" s="75"/>
    </row>
    <row r="18" spans="1:29" ht="25.35" customHeight="1">
      <c r="A18" s="63">
        <v>6</v>
      </c>
      <c r="B18" s="63">
        <v>5</v>
      </c>
      <c r="C18" s="68" t="s">
        <v>653</v>
      </c>
      <c r="D18" s="67">
        <v>14159.48</v>
      </c>
      <c r="E18" s="66">
        <v>22095.9</v>
      </c>
      <c r="F18" s="70">
        <f t="shared" si="1"/>
        <v>-0.35918066247584401</v>
      </c>
      <c r="G18" s="67">
        <v>2379</v>
      </c>
      <c r="H18" s="66">
        <v>118</v>
      </c>
      <c r="I18" s="66">
        <f t="shared" si="0"/>
        <v>20.161016949152543</v>
      </c>
      <c r="J18" s="66">
        <v>11</v>
      </c>
      <c r="K18" s="66">
        <v>5</v>
      </c>
      <c r="L18" s="67">
        <v>352060</v>
      </c>
      <c r="M18" s="67">
        <v>49600</v>
      </c>
      <c r="N18" s="65">
        <v>44750</v>
      </c>
      <c r="O18" s="64" t="s">
        <v>43</v>
      </c>
      <c r="P18" s="59"/>
      <c r="Q18" s="73"/>
      <c r="R18" s="60"/>
      <c r="S18" s="74"/>
      <c r="T18" s="74"/>
      <c r="U18" s="74"/>
      <c r="V18" s="74"/>
      <c r="W18" s="75"/>
      <c r="X18" s="2"/>
      <c r="Y18" s="60"/>
      <c r="Z18" s="75"/>
    </row>
    <row r="19" spans="1:29" ht="25.35" customHeight="1">
      <c r="A19" s="63">
        <v>7</v>
      </c>
      <c r="B19" s="63">
        <v>4</v>
      </c>
      <c r="C19" s="68" t="s">
        <v>683</v>
      </c>
      <c r="D19" s="67">
        <v>13596</v>
      </c>
      <c r="E19" s="66">
        <v>27394.010000000002</v>
      </c>
      <c r="F19" s="70">
        <f t="shared" si="1"/>
        <v>-0.50368711992147197</v>
      </c>
      <c r="G19" s="67">
        <v>2245</v>
      </c>
      <c r="H19" s="66">
        <v>200</v>
      </c>
      <c r="I19" s="66">
        <f t="shared" si="0"/>
        <v>11.225</v>
      </c>
      <c r="J19" s="66">
        <v>16</v>
      </c>
      <c r="K19" s="66">
        <v>2</v>
      </c>
      <c r="L19" s="67">
        <v>41676</v>
      </c>
      <c r="M19" s="67">
        <v>6297</v>
      </c>
      <c r="N19" s="65">
        <v>44771</v>
      </c>
      <c r="O19" s="64" t="s">
        <v>684</v>
      </c>
      <c r="P19" s="61"/>
      <c r="Q19" s="73"/>
      <c r="R19" s="60"/>
      <c r="S19" s="74"/>
      <c r="T19" s="74"/>
      <c r="U19" s="74"/>
      <c r="V19" s="74"/>
      <c r="W19" s="75"/>
      <c r="X19" s="2"/>
      <c r="Y19" s="60"/>
      <c r="Z19" s="75"/>
    </row>
    <row r="20" spans="1:29" ht="25.35" customHeight="1">
      <c r="A20" s="63">
        <v>8</v>
      </c>
      <c r="B20" s="63">
        <v>7</v>
      </c>
      <c r="C20" s="68" t="s">
        <v>641</v>
      </c>
      <c r="D20" s="67">
        <v>11075.64</v>
      </c>
      <c r="E20" s="66">
        <v>16448.77</v>
      </c>
      <c r="F20" s="70">
        <f t="shared" si="1"/>
        <v>-0.32665846747203597</v>
      </c>
      <c r="G20" s="67">
        <v>1819</v>
      </c>
      <c r="H20" s="66">
        <v>77</v>
      </c>
      <c r="I20" s="66">
        <f t="shared" si="0"/>
        <v>23.623376623376622</v>
      </c>
      <c r="J20" s="66">
        <v>9</v>
      </c>
      <c r="K20" s="66">
        <v>7</v>
      </c>
      <c r="L20" s="67">
        <v>230303.57</v>
      </c>
      <c r="M20" s="67">
        <v>35400</v>
      </c>
      <c r="N20" s="65">
        <v>44736</v>
      </c>
      <c r="O20" s="64" t="s">
        <v>56</v>
      </c>
      <c r="P20" s="9"/>
      <c r="Q20" s="73"/>
      <c r="T20" s="74"/>
      <c r="U20" s="74"/>
      <c r="V20" s="74"/>
      <c r="W20" s="60"/>
      <c r="X20" s="60"/>
      <c r="Y20" s="2"/>
      <c r="Z20" s="60"/>
    </row>
    <row r="21" spans="1:29" ht="25.35" customHeight="1">
      <c r="A21" s="63">
        <v>9</v>
      </c>
      <c r="B21" s="63">
        <v>8</v>
      </c>
      <c r="C21" s="68" t="s">
        <v>38</v>
      </c>
      <c r="D21" s="67">
        <v>9920.4500000000007</v>
      </c>
      <c r="E21" s="66">
        <v>10847.22</v>
      </c>
      <c r="F21" s="70">
        <f t="shared" si="1"/>
        <v>-8.5438481011724535E-2</v>
      </c>
      <c r="G21" s="67">
        <v>1520</v>
      </c>
      <c r="H21" s="66">
        <v>63</v>
      </c>
      <c r="I21" s="66">
        <f t="shared" si="0"/>
        <v>24.126984126984127</v>
      </c>
      <c r="J21" s="66">
        <v>5</v>
      </c>
      <c r="K21" s="66">
        <v>11</v>
      </c>
      <c r="L21" s="67">
        <v>337254</v>
      </c>
      <c r="M21" s="67">
        <v>50292</v>
      </c>
      <c r="N21" s="65">
        <v>44708</v>
      </c>
      <c r="O21" s="64" t="s">
        <v>39</v>
      </c>
      <c r="P21" s="86"/>
      <c r="Q21" s="73"/>
      <c r="R21" s="60"/>
      <c r="S21" s="74"/>
      <c r="T21" s="74"/>
      <c r="U21" s="60"/>
      <c r="V21" s="60"/>
      <c r="W21" s="75"/>
      <c r="X21" s="2"/>
      <c r="Y21" s="60"/>
      <c r="Z21" s="75"/>
    </row>
    <row r="22" spans="1:29" ht="25.35" customHeight="1">
      <c r="A22" s="63">
        <v>10</v>
      </c>
      <c r="B22" s="77" t="s">
        <v>34</v>
      </c>
      <c r="C22" s="68" t="s">
        <v>689</v>
      </c>
      <c r="D22" s="67">
        <v>8556.2800000000007</v>
      </c>
      <c r="E22" s="66" t="s">
        <v>36</v>
      </c>
      <c r="F22" s="66" t="s">
        <v>36</v>
      </c>
      <c r="G22" s="67">
        <v>1912</v>
      </c>
      <c r="H22" s="66">
        <v>152</v>
      </c>
      <c r="I22" s="66">
        <f t="shared" si="0"/>
        <v>12.578947368421053</v>
      </c>
      <c r="J22" s="66">
        <v>13</v>
      </c>
      <c r="K22" s="66">
        <v>1</v>
      </c>
      <c r="L22" s="67">
        <v>9611.0300000000007</v>
      </c>
      <c r="M22" s="67">
        <v>2141</v>
      </c>
      <c r="N22" s="65">
        <v>44778</v>
      </c>
      <c r="O22" s="64" t="s">
        <v>688</v>
      </c>
      <c r="P22" s="86"/>
      <c r="Q22" s="73"/>
      <c r="U22" s="4"/>
      <c r="V22" s="4"/>
      <c r="W22" s="60"/>
      <c r="X22" s="60"/>
      <c r="Y22" s="2"/>
      <c r="Z22" s="60"/>
    </row>
    <row r="23" spans="1:29" ht="25.35" customHeight="1">
      <c r="A23" s="41"/>
      <c r="B23" s="41"/>
      <c r="C23" s="52" t="s">
        <v>52</v>
      </c>
      <c r="D23" s="62">
        <f>SUM(D13:D22)</f>
        <v>256949.40000000005</v>
      </c>
      <c r="E23" s="62">
        <v>273234.23</v>
      </c>
      <c r="F23" s="20">
        <f t="shared" ref="F23" si="2">(D23-E23)/E23</f>
        <v>-5.9600255795183237E-2</v>
      </c>
      <c r="G23" s="62">
        <f t="shared" ref="G23" si="3">SUM(G13:G22)</f>
        <v>44694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0"/>
      <c r="Y23" s="60"/>
      <c r="Z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11</v>
      </c>
      <c r="C25" s="68" t="s">
        <v>651</v>
      </c>
      <c r="D25" s="67">
        <v>2347.9899999999998</v>
      </c>
      <c r="E25" s="66">
        <v>2569.2800000000002</v>
      </c>
      <c r="F25" s="70">
        <f>(D25-E25)/E25</f>
        <v>-8.6129187943704236E-2</v>
      </c>
      <c r="G25" s="67">
        <v>412</v>
      </c>
      <c r="H25" s="66">
        <v>21</v>
      </c>
      <c r="I25" s="66">
        <f>G25/H25</f>
        <v>19.61904761904762</v>
      </c>
      <c r="J25" s="66">
        <v>3</v>
      </c>
      <c r="K25" s="66">
        <v>7</v>
      </c>
      <c r="L25" s="67">
        <v>89407</v>
      </c>
      <c r="M25" s="67">
        <v>13567</v>
      </c>
      <c r="N25" s="65">
        <v>44736</v>
      </c>
      <c r="O25" s="64" t="s">
        <v>37</v>
      </c>
      <c r="P25" s="59"/>
      <c r="Q25" s="73"/>
      <c r="R25" s="60"/>
      <c r="S25" s="75"/>
      <c r="T25" s="60"/>
      <c r="U25" s="60"/>
      <c r="V25" s="60"/>
      <c r="W25" s="60"/>
      <c r="X25" s="60"/>
      <c r="Y25" s="2"/>
      <c r="Z25" s="60"/>
    </row>
    <row r="26" spans="1:29" ht="25.35" customHeight="1">
      <c r="A26" s="63">
        <v>12</v>
      </c>
      <c r="B26" s="69" t="s">
        <v>36</v>
      </c>
      <c r="C26" s="68" t="s">
        <v>541</v>
      </c>
      <c r="D26" s="67">
        <v>639.91999999999996</v>
      </c>
      <c r="E26" s="66" t="s">
        <v>36</v>
      </c>
      <c r="F26" s="66" t="s">
        <v>36</v>
      </c>
      <c r="G26" s="67">
        <v>180</v>
      </c>
      <c r="H26" s="66">
        <v>16</v>
      </c>
      <c r="I26" s="66">
        <f>G26/H26</f>
        <v>11.25</v>
      </c>
      <c r="J26" s="66">
        <v>6</v>
      </c>
      <c r="K26" s="66" t="s">
        <v>36</v>
      </c>
      <c r="L26" s="67">
        <v>68749.62</v>
      </c>
      <c r="M26" s="67">
        <v>15152</v>
      </c>
      <c r="N26" s="65">
        <v>44358</v>
      </c>
      <c r="O26" s="64" t="s">
        <v>142</v>
      </c>
      <c r="P26" s="59"/>
      <c r="Q26" s="73"/>
      <c r="T26" s="60"/>
      <c r="U26" s="60"/>
      <c r="V26" s="60"/>
      <c r="W26" s="60"/>
      <c r="X26" s="60"/>
      <c r="Y26" s="2"/>
      <c r="Z26" s="60"/>
    </row>
    <row r="27" spans="1:29" ht="25.35" customHeight="1">
      <c r="A27" s="63">
        <v>13</v>
      </c>
      <c r="B27" s="66" t="s">
        <v>36</v>
      </c>
      <c r="C27" s="68" t="s">
        <v>677</v>
      </c>
      <c r="D27" s="67">
        <v>619.5</v>
      </c>
      <c r="E27" s="66" t="s">
        <v>36</v>
      </c>
      <c r="F27" s="66" t="s">
        <v>36</v>
      </c>
      <c r="G27" s="67">
        <v>154</v>
      </c>
      <c r="H27" s="66">
        <v>3</v>
      </c>
      <c r="I27" s="66"/>
      <c r="J27" s="66">
        <v>2</v>
      </c>
      <c r="K27" s="66" t="s">
        <v>36</v>
      </c>
      <c r="L27" s="67">
        <v>1056</v>
      </c>
      <c r="M27" s="67">
        <v>271</v>
      </c>
      <c r="N27" s="65">
        <v>41585</v>
      </c>
      <c r="O27" s="64" t="s">
        <v>41</v>
      </c>
      <c r="P27" s="73"/>
      <c r="Q27" s="73"/>
      <c r="R27" s="75"/>
      <c r="S27" s="75"/>
      <c r="T27" s="60"/>
      <c r="U27" s="60"/>
      <c r="V27" s="60"/>
      <c r="W27" s="2"/>
      <c r="X27" s="4"/>
      <c r="Y27" s="60"/>
      <c r="Z27" s="60"/>
    </row>
    <row r="28" spans="1:29" ht="25.35" customHeight="1">
      <c r="A28" s="63">
        <v>14</v>
      </c>
      <c r="B28" s="76">
        <v>12</v>
      </c>
      <c r="C28" s="68" t="s">
        <v>35</v>
      </c>
      <c r="D28" s="67">
        <v>591.47</v>
      </c>
      <c r="E28" s="66">
        <v>1803.81</v>
      </c>
      <c r="F28" s="70">
        <f>(D28-E28)/E28</f>
        <v>-0.67209961137813845</v>
      </c>
      <c r="G28" s="67">
        <v>120</v>
      </c>
      <c r="H28" s="66">
        <v>11</v>
      </c>
      <c r="I28" s="66">
        <f t="shared" ref="I28:I33" si="4">G28/H28</f>
        <v>10.909090909090908</v>
      </c>
      <c r="J28" s="66">
        <v>2</v>
      </c>
      <c r="K28" s="66">
        <v>9</v>
      </c>
      <c r="L28" s="67">
        <v>194741</v>
      </c>
      <c r="M28" s="67">
        <v>30379</v>
      </c>
      <c r="N28" s="65">
        <v>44722</v>
      </c>
      <c r="O28" s="64" t="s">
        <v>37</v>
      </c>
      <c r="P28" s="61"/>
      <c r="Q28" s="73"/>
      <c r="R28" s="75"/>
      <c r="S28" s="75"/>
      <c r="T28" s="4"/>
      <c r="U28" s="4"/>
      <c r="V28" s="4"/>
      <c r="W28" s="2"/>
      <c r="X28" s="4"/>
      <c r="Y28" s="60"/>
      <c r="Z28" s="60"/>
    </row>
    <row r="29" spans="1:29" ht="25.35" customHeight="1">
      <c r="A29" s="63">
        <v>15</v>
      </c>
      <c r="B29" s="63">
        <v>10</v>
      </c>
      <c r="C29" s="68" t="s">
        <v>685</v>
      </c>
      <c r="D29" s="67">
        <v>551</v>
      </c>
      <c r="E29" s="66">
        <v>4518.66</v>
      </c>
      <c r="F29" s="70">
        <f>(D29-E29)/E29</f>
        <v>-0.87806119513307046</v>
      </c>
      <c r="G29" s="67">
        <v>119</v>
      </c>
      <c r="H29" s="66">
        <v>5</v>
      </c>
      <c r="I29" s="66">
        <f t="shared" si="4"/>
        <v>23.8</v>
      </c>
      <c r="J29" s="66">
        <v>3</v>
      </c>
      <c r="K29" s="66">
        <v>2</v>
      </c>
      <c r="L29" s="67">
        <v>5069.66</v>
      </c>
      <c r="M29" s="67">
        <v>897</v>
      </c>
      <c r="N29" s="65">
        <v>44771</v>
      </c>
      <c r="O29" s="64" t="s">
        <v>50</v>
      </c>
      <c r="P29" s="59"/>
      <c r="Q29" s="73"/>
      <c r="R29" s="2"/>
      <c r="S29" s="60"/>
      <c r="T29" s="61"/>
      <c r="U29" s="4"/>
      <c r="W29" s="60"/>
      <c r="X29" s="60"/>
      <c r="Y29" s="2"/>
      <c r="Z29" s="60"/>
    </row>
    <row r="30" spans="1:29" ht="25.35" customHeight="1">
      <c r="A30" s="63">
        <v>16</v>
      </c>
      <c r="B30" s="76">
        <v>19</v>
      </c>
      <c r="C30" s="68" t="s">
        <v>59</v>
      </c>
      <c r="D30" s="67">
        <v>357.74</v>
      </c>
      <c r="E30" s="66">
        <v>245.19</v>
      </c>
      <c r="F30" s="70">
        <f>(D30-E30)/E30</f>
        <v>0.45903177127941602</v>
      </c>
      <c r="G30" s="67">
        <v>101</v>
      </c>
      <c r="H30" s="66">
        <v>8</v>
      </c>
      <c r="I30" s="66">
        <f t="shared" si="4"/>
        <v>12.625</v>
      </c>
      <c r="J30" s="66">
        <v>1</v>
      </c>
      <c r="K30" s="66">
        <v>8</v>
      </c>
      <c r="L30" s="67">
        <v>80595</v>
      </c>
      <c r="M30" s="67">
        <v>18200</v>
      </c>
      <c r="N30" s="65">
        <v>44729</v>
      </c>
      <c r="O30" s="64" t="s">
        <v>43</v>
      </c>
      <c r="P30" s="61"/>
      <c r="Q30" s="73"/>
      <c r="R30" s="73"/>
      <c r="S30" s="73"/>
      <c r="T30" s="73"/>
      <c r="U30" s="74"/>
      <c r="V30" s="73"/>
      <c r="W30" s="75"/>
      <c r="X30" s="74"/>
      <c r="Y30" s="75"/>
      <c r="Z30" s="60"/>
    </row>
    <row r="31" spans="1:29" ht="25.35" customHeight="1">
      <c r="A31" s="63">
        <v>17</v>
      </c>
      <c r="B31" s="63">
        <v>15</v>
      </c>
      <c r="C31" s="68" t="s">
        <v>49</v>
      </c>
      <c r="D31" s="67">
        <v>277</v>
      </c>
      <c r="E31" s="66">
        <v>861.57999999999993</v>
      </c>
      <c r="F31" s="70">
        <f>(D31-E31)/E31</f>
        <v>-0.67849764386359945</v>
      </c>
      <c r="G31" s="67">
        <v>125</v>
      </c>
      <c r="H31" s="66">
        <v>3</v>
      </c>
      <c r="I31" s="66">
        <f t="shared" si="4"/>
        <v>41.666666666666664</v>
      </c>
      <c r="J31" s="66">
        <v>1</v>
      </c>
      <c r="K31" s="66">
        <v>11</v>
      </c>
      <c r="L31" s="67">
        <v>36663.32</v>
      </c>
      <c r="M31" s="67">
        <v>9294</v>
      </c>
      <c r="N31" s="65">
        <v>44708</v>
      </c>
      <c r="O31" s="64" t="s">
        <v>50</v>
      </c>
      <c r="P31" s="59"/>
      <c r="Q31" s="73"/>
      <c r="R31" s="60"/>
      <c r="S31" s="74"/>
      <c r="T31" s="74"/>
      <c r="U31" s="60"/>
      <c r="V31" s="60"/>
      <c r="W31" s="2"/>
      <c r="X31" s="60"/>
      <c r="Y31" s="75"/>
      <c r="Z31" s="75"/>
    </row>
    <row r="32" spans="1:29" ht="25.35" customHeight="1">
      <c r="A32" s="63">
        <v>18</v>
      </c>
      <c r="B32" s="69" t="s">
        <v>36</v>
      </c>
      <c r="C32" s="68" t="s">
        <v>65</v>
      </c>
      <c r="D32" s="67">
        <v>275.5</v>
      </c>
      <c r="E32" s="66" t="s">
        <v>36</v>
      </c>
      <c r="F32" s="66" t="s">
        <v>36</v>
      </c>
      <c r="G32" s="67">
        <v>109</v>
      </c>
      <c r="H32" s="66">
        <v>6</v>
      </c>
      <c r="I32" s="66">
        <f t="shared" si="4"/>
        <v>18.166666666666668</v>
      </c>
      <c r="J32" s="66">
        <v>1</v>
      </c>
      <c r="K32" s="66" t="s">
        <v>36</v>
      </c>
      <c r="L32" s="67">
        <v>100453.77</v>
      </c>
      <c r="M32" s="67">
        <v>20970</v>
      </c>
      <c r="N32" s="65">
        <v>44603</v>
      </c>
      <c r="O32" s="64" t="s">
        <v>41</v>
      </c>
      <c r="P32" s="61"/>
      <c r="Q32" s="73"/>
      <c r="R32" s="73"/>
      <c r="S32" s="59"/>
      <c r="T32" s="73"/>
      <c r="U32" s="60"/>
      <c r="V32" s="60"/>
      <c r="W32" s="2"/>
      <c r="X32" s="74"/>
      <c r="Y32" s="74"/>
      <c r="Z32" s="60"/>
      <c r="AA32" s="75"/>
      <c r="AB32" s="60"/>
      <c r="AC32" s="75"/>
    </row>
    <row r="33" spans="1:29" ht="25.35" customHeight="1">
      <c r="A33" s="63">
        <v>19</v>
      </c>
      <c r="B33" s="66" t="s">
        <v>36</v>
      </c>
      <c r="C33" s="68" t="s">
        <v>62</v>
      </c>
      <c r="D33" s="67">
        <v>248</v>
      </c>
      <c r="E33" s="66" t="s">
        <v>36</v>
      </c>
      <c r="F33" s="66" t="s">
        <v>36</v>
      </c>
      <c r="G33" s="67">
        <v>100</v>
      </c>
      <c r="H33" s="66">
        <v>6</v>
      </c>
      <c r="I33" s="66">
        <f t="shared" si="4"/>
        <v>16.666666666666668</v>
      </c>
      <c r="J33" s="66">
        <v>1</v>
      </c>
      <c r="K33" s="66" t="s">
        <v>36</v>
      </c>
      <c r="L33" s="67">
        <v>184234</v>
      </c>
      <c r="M33" s="67">
        <v>36585</v>
      </c>
      <c r="N33" s="65">
        <v>44568</v>
      </c>
      <c r="O33" s="64" t="s">
        <v>39</v>
      </c>
      <c r="P33" s="59"/>
      <c r="Q33" s="73"/>
      <c r="R33" s="60"/>
      <c r="S33" s="74"/>
      <c r="T33" s="74"/>
      <c r="U33" s="60"/>
      <c r="V33" s="2"/>
      <c r="W33" s="75"/>
      <c r="X33" s="60"/>
      <c r="Y33" s="60"/>
      <c r="Z33" s="75"/>
    </row>
    <row r="34" spans="1:29" ht="25.35" customHeight="1">
      <c r="A34" s="63">
        <v>20</v>
      </c>
      <c r="B34" s="63">
        <v>13</v>
      </c>
      <c r="C34" s="68" t="s">
        <v>668</v>
      </c>
      <c r="D34" s="67">
        <v>244</v>
      </c>
      <c r="E34" s="66">
        <v>1670</v>
      </c>
      <c r="F34" s="70">
        <f>(D34-E34)/E34</f>
        <v>-0.8538922155688623</v>
      </c>
      <c r="G34" s="67">
        <v>57</v>
      </c>
      <c r="H34" s="66" t="s">
        <v>36</v>
      </c>
      <c r="I34" s="66" t="s">
        <v>36</v>
      </c>
      <c r="J34" s="66">
        <v>2</v>
      </c>
      <c r="K34" s="66">
        <v>3</v>
      </c>
      <c r="L34" s="67">
        <v>8410</v>
      </c>
      <c r="M34" s="67">
        <v>1497</v>
      </c>
      <c r="N34" s="65">
        <v>44764</v>
      </c>
      <c r="O34" s="64" t="s">
        <v>47</v>
      </c>
      <c r="P34" s="61"/>
      <c r="Q34" s="73"/>
      <c r="R34" s="73"/>
      <c r="S34" s="59"/>
      <c r="T34" s="73"/>
      <c r="U34" s="74"/>
      <c r="V34" s="60"/>
      <c r="W34" s="60"/>
      <c r="X34" s="2"/>
      <c r="Y34" s="74"/>
      <c r="Z34" s="60"/>
      <c r="AA34" s="75"/>
      <c r="AB34" s="60"/>
      <c r="AC34" s="75"/>
    </row>
    <row r="35" spans="1:29" ht="25.35" customHeight="1">
      <c r="A35" s="41"/>
      <c r="B35" s="41"/>
      <c r="C35" s="52" t="s">
        <v>66</v>
      </c>
      <c r="D35" s="62">
        <f>SUM(D23:D34)</f>
        <v>263101.52</v>
      </c>
      <c r="E35" s="62">
        <v>283273.24000000005</v>
      </c>
      <c r="F35" s="20">
        <f>(D35-E35)/E35</f>
        <v>-7.1209408979118635E-2</v>
      </c>
      <c r="G35" s="62">
        <f t="shared" ref="G35" si="5">SUM(G23:G34)</f>
        <v>46171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1"/>
      <c r="V35" s="60"/>
      <c r="Y35" s="60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R36" s="73"/>
      <c r="U36" s="61"/>
      <c r="V36" s="61"/>
      <c r="Y36" s="61"/>
    </row>
    <row r="37" spans="1:29" ht="25.35" customHeight="1">
      <c r="A37" s="63">
        <v>21</v>
      </c>
      <c r="B37" s="23">
        <v>20</v>
      </c>
      <c r="C37" s="68" t="s">
        <v>63</v>
      </c>
      <c r="D37" s="67">
        <v>135</v>
      </c>
      <c r="E37" s="66">
        <v>231.93</v>
      </c>
      <c r="F37" s="70">
        <f>(D37-E37)/E37</f>
        <v>-0.41792782305005821</v>
      </c>
      <c r="G37" s="67">
        <v>54</v>
      </c>
      <c r="H37" s="66">
        <v>6</v>
      </c>
      <c r="I37" s="66">
        <f t="shared" ref="I37:I42" si="6">G37/H37</f>
        <v>9</v>
      </c>
      <c r="J37" s="66">
        <v>1</v>
      </c>
      <c r="K37" s="66" t="s">
        <v>36</v>
      </c>
      <c r="L37" s="67">
        <v>47328.15</v>
      </c>
      <c r="M37" s="67">
        <v>10367</v>
      </c>
      <c r="N37" s="65">
        <v>44470</v>
      </c>
      <c r="O37" s="64" t="s">
        <v>41</v>
      </c>
      <c r="P37" s="59"/>
      <c r="Q37" s="73"/>
      <c r="R37" s="60"/>
      <c r="S37" s="74"/>
      <c r="T37" s="74"/>
      <c r="U37" s="60"/>
      <c r="V37" s="60"/>
      <c r="W37" s="60"/>
      <c r="X37" s="75"/>
      <c r="Y37" s="2"/>
      <c r="Z37" s="75"/>
    </row>
    <row r="38" spans="1:29" ht="25.35" customHeight="1">
      <c r="A38" s="63">
        <v>22</v>
      </c>
      <c r="B38" s="69" t="s">
        <v>36</v>
      </c>
      <c r="C38" s="68" t="s">
        <v>70</v>
      </c>
      <c r="D38" s="67">
        <v>133.5</v>
      </c>
      <c r="E38" s="66" t="s">
        <v>36</v>
      </c>
      <c r="F38" s="66" t="s">
        <v>36</v>
      </c>
      <c r="G38" s="67">
        <v>62</v>
      </c>
      <c r="H38" s="66">
        <v>6</v>
      </c>
      <c r="I38" s="66">
        <f t="shared" si="6"/>
        <v>10.333333333333334</v>
      </c>
      <c r="J38" s="66">
        <v>1</v>
      </c>
      <c r="K38" s="69" t="s">
        <v>36</v>
      </c>
      <c r="L38" s="67">
        <v>318254</v>
      </c>
      <c r="M38" s="67">
        <v>64812</v>
      </c>
      <c r="N38" s="65">
        <v>44554</v>
      </c>
      <c r="O38" s="64" t="s">
        <v>37</v>
      </c>
      <c r="P38" s="61"/>
      <c r="Q38" s="73"/>
      <c r="R38" s="60"/>
      <c r="S38" s="74"/>
      <c r="T38" s="74"/>
      <c r="U38" s="60"/>
      <c r="V38" s="60"/>
      <c r="W38" s="75"/>
      <c r="X38" s="2"/>
      <c r="Y38" s="60"/>
      <c r="Z38" s="75"/>
    </row>
    <row r="39" spans="1:29" ht="25.35" customHeight="1">
      <c r="A39" s="63">
        <v>23</v>
      </c>
      <c r="B39" s="63">
        <v>23</v>
      </c>
      <c r="C39" s="68" t="s">
        <v>61</v>
      </c>
      <c r="D39" s="67">
        <v>104.4</v>
      </c>
      <c r="E39" s="66">
        <v>182</v>
      </c>
      <c r="F39" s="70">
        <f>(D39-E39)/E39</f>
        <v>-0.42637362637362636</v>
      </c>
      <c r="G39" s="67">
        <v>18</v>
      </c>
      <c r="H39" s="66">
        <v>1</v>
      </c>
      <c r="I39" s="66">
        <f t="shared" si="6"/>
        <v>18</v>
      </c>
      <c r="J39" s="66">
        <v>1</v>
      </c>
      <c r="K39" s="66">
        <v>15</v>
      </c>
      <c r="L39" s="67">
        <v>26320.080000000002</v>
      </c>
      <c r="M39" s="67">
        <v>4507</v>
      </c>
      <c r="N39" s="65">
        <v>44680</v>
      </c>
      <c r="O39" s="64" t="s">
        <v>50</v>
      </c>
      <c r="P39" s="9"/>
      <c r="Q39" s="73"/>
      <c r="R39" s="73"/>
      <c r="S39" s="59"/>
      <c r="T39" s="73"/>
      <c r="U39" s="74"/>
      <c r="V39" s="60"/>
      <c r="W39" s="74"/>
      <c r="X39" s="60"/>
      <c r="Y39" s="2"/>
      <c r="Z39" s="60"/>
      <c r="AA39" s="75"/>
      <c r="AB39" s="60"/>
      <c r="AC39" s="75"/>
    </row>
    <row r="40" spans="1:29" ht="25.35" customHeight="1">
      <c r="A40" s="63">
        <v>24</v>
      </c>
      <c r="B40" s="69" t="s">
        <v>36</v>
      </c>
      <c r="C40" s="68" t="s">
        <v>193</v>
      </c>
      <c r="D40" s="67">
        <v>63.5</v>
      </c>
      <c r="E40" s="66" t="s">
        <v>36</v>
      </c>
      <c r="F40" s="66" t="s">
        <v>36</v>
      </c>
      <c r="G40" s="67">
        <v>17</v>
      </c>
      <c r="H40" s="66">
        <v>1</v>
      </c>
      <c r="I40" s="66">
        <f t="shared" si="6"/>
        <v>17</v>
      </c>
      <c r="J40" s="66">
        <v>1</v>
      </c>
      <c r="K40" s="66" t="s">
        <v>36</v>
      </c>
      <c r="L40" s="67">
        <v>450864.45</v>
      </c>
      <c r="M40" s="67">
        <v>67577</v>
      </c>
      <c r="N40" s="65">
        <v>44456</v>
      </c>
      <c r="O40" s="64" t="s">
        <v>56</v>
      </c>
      <c r="P40" s="61"/>
      <c r="Q40" s="73"/>
      <c r="R40" s="60"/>
      <c r="S40" s="74"/>
      <c r="T40" s="74"/>
      <c r="U40" s="60"/>
      <c r="V40" s="60"/>
      <c r="W40" s="2"/>
      <c r="X40" s="75"/>
      <c r="Y40" s="60"/>
      <c r="Z40" s="75"/>
    </row>
    <row r="41" spans="1:29" ht="25.35" customHeight="1">
      <c r="A41" s="63">
        <v>25</v>
      </c>
      <c r="B41" s="23">
        <v>27</v>
      </c>
      <c r="C41" s="68" t="s">
        <v>145</v>
      </c>
      <c r="D41" s="67">
        <v>61</v>
      </c>
      <c r="E41" s="66">
        <v>66</v>
      </c>
      <c r="F41" s="70">
        <f>(D41-E41)/E41</f>
        <v>-7.575757575757576E-2</v>
      </c>
      <c r="G41" s="67">
        <v>16</v>
      </c>
      <c r="H41" s="66">
        <v>1</v>
      </c>
      <c r="I41" s="66">
        <f t="shared" si="6"/>
        <v>16</v>
      </c>
      <c r="J41" s="66">
        <v>1</v>
      </c>
      <c r="K41" s="66" t="s">
        <v>36</v>
      </c>
      <c r="L41" s="67">
        <v>30604.25</v>
      </c>
      <c r="M41" s="67">
        <v>5030</v>
      </c>
      <c r="N41" s="65">
        <v>44631</v>
      </c>
      <c r="O41" s="64" t="s">
        <v>41</v>
      </c>
      <c r="P41" s="86"/>
      <c r="Q41" s="73"/>
      <c r="R41" s="73"/>
      <c r="S41" s="59"/>
      <c r="T41" s="73"/>
      <c r="U41" s="74"/>
      <c r="V41" s="60"/>
      <c r="W41" s="2"/>
      <c r="X41" s="74"/>
      <c r="Y41" s="60"/>
      <c r="Z41" s="60"/>
      <c r="AA41" s="75"/>
      <c r="AB41" s="60"/>
      <c r="AC41" s="75"/>
    </row>
    <row r="42" spans="1:29" ht="25.35" customHeight="1">
      <c r="A42" s="63">
        <v>26</v>
      </c>
      <c r="B42" s="63">
        <v>18</v>
      </c>
      <c r="C42" s="68" t="s">
        <v>40</v>
      </c>
      <c r="D42" s="67">
        <v>56.2</v>
      </c>
      <c r="E42" s="66">
        <v>330.7</v>
      </c>
      <c r="F42" s="70">
        <f>(D42-E42)/E42</f>
        <v>-0.83005745388569707</v>
      </c>
      <c r="G42" s="67">
        <v>14</v>
      </c>
      <c r="H42" s="66">
        <v>1</v>
      </c>
      <c r="I42" s="66">
        <f t="shared" si="6"/>
        <v>14</v>
      </c>
      <c r="J42" s="66">
        <v>1</v>
      </c>
      <c r="K42" s="66">
        <v>10</v>
      </c>
      <c r="L42" s="67">
        <v>73976.38</v>
      </c>
      <c r="M42" s="67">
        <v>17212</v>
      </c>
      <c r="N42" s="65">
        <v>44715</v>
      </c>
      <c r="O42" s="64" t="s">
        <v>41</v>
      </c>
      <c r="P42" s="61"/>
      <c r="Q42" s="73"/>
      <c r="R42" s="73"/>
      <c r="S42" s="59"/>
      <c r="T42" s="73"/>
      <c r="U42" s="60"/>
      <c r="V42" s="60"/>
      <c r="W42" s="2"/>
      <c r="X42" s="74"/>
      <c r="Y42" s="74"/>
      <c r="Z42" s="60"/>
      <c r="AA42" s="75"/>
      <c r="AB42" s="60"/>
      <c r="AC42" s="75"/>
    </row>
    <row r="43" spans="1:29" ht="25.35" customHeight="1">
      <c r="A43" s="63">
        <v>27</v>
      </c>
      <c r="B43" s="23">
        <v>25</v>
      </c>
      <c r="C43" s="68" t="s">
        <v>57</v>
      </c>
      <c r="D43" s="67">
        <v>25</v>
      </c>
      <c r="E43" s="66">
        <v>100</v>
      </c>
      <c r="F43" s="70">
        <f>(D43-E43)/E43</f>
        <v>-0.75</v>
      </c>
      <c r="G43" s="67">
        <v>8</v>
      </c>
      <c r="H43" s="66" t="s">
        <v>36</v>
      </c>
      <c r="I43" s="66" t="s">
        <v>36</v>
      </c>
      <c r="J43" s="66">
        <v>1</v>
      </c>
      <c r="K43" s="66">
        <v>10</v>
      </c>
      <c r="L43" s="67">
        <v>43471</v>
      </c>
      <c r="M43" s="67">
        <v>9318</v>
      </c>
      <c r="N43" s="65">
        <v>44694</v>
      </c>
      <c r="O43" s="64" t="s">
        <v>47</v>
      </c>
      <c r="P43" s="61"/>
      <c r="Q43" s="73"/>
      <c r="R43" s="60"/>
      <c r="S43" s="74"/>
      <c r="T43" s="74"/>
      <c r="U43" s="2"/>
      <c r="V43" s="60"/>
      <c r="W43" s="75"/>
      <c r="X43" s="60"/>
      <c r="Y43" s="60"/>
      <c r="Z43" s="75"/>
    </row>
    <row r="44" spans="1:29" ht="25.35" customHeight="1">
      <c r="A44" s="41"/>
      <c r="B44" s="41"/>
      <c r="C44" s="52" t="s">
        <v>381</v>
      </c>
      <c r="D44" s="62">
        <f>SUM(D35:D43)</f>
        <v>263680.12000000005</v>
      </c>
      <c r="E44" s="62">
        <v>284042.94000000006</v>
      </c>
      <c r="F44" s="20">
        <f>(D44-E44)/E44</f>
        <v>-7.168923121271735E-2</v>
      </c>
      <c r="G44" s="62">
        <f t="shared" ref="G44" si="7">SUM(G35:G43)</f>
        <v>46360</v>
      </c>
      <c r="H44" s="62"/>
      <c r="I44" s="43"/>
      <c r="J44" s="42"/>
      <c r="K44" s="44"/>
      <c r="L44" s="45"/>
      <c r="M44" s="49"/>
      <c r="N44" s="46"/>
      <c r="O44" s="53"/>
      <c r="R44" s="61"/>
      <c r="V44" s="61"/>
      <c r="Y44" s="61"/>
      <c r="Z44" s="61"/>
    </row>
    <row r="45" spans="1:29" ht="23.1" customHeight="1">
      <c r="Z45" s="4"/>
    </row>
    <row r="46" spans="1:29" ht="17.25" customHeight="1"/>
    <row r="57" spans="16:18">
      <c r="R57" s="61"/>
    </row>
    <row r="62" spans="16:18">
      <c r="P62" s="61"/>
    </row>
    <row r="66" spans="22:26" ht="12" customHeight="1"/>
    <row r="76" spans="22:26">
      <c r="V76" s="61"/>
      <c r="Y76" s="61"/>
      <c r="Z76" s="61"/>
    </row>
  </sheetData>
  <sortState xmlns:xlrd2="http://schemas.microsoft.com/office/spreadsheetml/2017/richdata2" ref="B13:O43">
    <sortCondition descending="1" ref="D13:D43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330F4-D878-4634-AA10-B5FDF74DD3F8}">
  <dimension ref="A1:AC76"/>
  <sheetViews>
    <sheetView topLeftCell="A9" zoomScale="60" zoomScaleNormal="60" workbookViewId="0">
      <selection activeCell="J19" sqref="J1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7.5546875" style="1" customWidth="1"/>
    <col min="17" max="17" width="6.6640625" style="1" customWidth="1"/>
    <col min="18" max="19" width="11.5546875" style="1" customWidth="1"/>
    <col min="20" max="20" width="12.5546875" style="1" bestFit="1" customWidth="1"/>
    <col min="21" max="21" width="15.109375" style="1" customWidth="1"/>
    <col min="22" max="22" width="14.88671875" style="1" customWidth="1"/>
    <col min="23" max="23" width="11.88671875" style="1" bestFit="1" customWidth="1"/>
    <col min="24" max="24" width="14.44140625" style="1" bestFit="1" customWidth="1"/>
    <col min="25" max="25" width="12" style="1" bestFit="1" customWidth="1"/>
    <col min="26" max="26" width="13.664062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6" ht="19.5" customHeight="1">
      <c r="E1" s="30" t="s">
        <v>680</v>
      </c>
      <c r="F1" s="30"/>
      <c r="G1" s="30"/>
      <c r="H1" s="30"/>
      <c r="I1" s="30"/>
    </row>
    <row r="2" spans="1:26" ht="19.5" customHeight="1">
      <c r="E2" s="30" t="s">
        <v>681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V5" s="4"/>
    </row>
    <row r="6" spans="1:26">
      <c r="A6" s="207"/>
      <c r="B6" s="207"/>
      <c r="C6" s="212"/>
      <c r="D6" s="32" t="s">
        <v>678</v>
      </c>
      <c r="E6" s="32" t="s">
        <v>670</v>
      </c>
      <c r="F6" s="212"/>
      <c r="G6" s="212" t="s">
        <v>678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V8" s="4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0"/>
      <c r="W9" s="61"/>
      <c r="X9" s="61"/>
      <c r="Z9" s="60"/>
    </row>
    <row r="10" spans="1:26" ht="21.6">
      <c r="A10" s="207"/>
      <c r="B10" s="207"/>
      <c r="C10" s="212"/>
      <c r="D10" s="32" t="s">
        <v>679</v>
      </c>
      <c r="E10" s="32" t="s">
        <v>671</v>
      </c>
      <c r="F10" s="212"/>
      <c r="G10" s="32" t="s">
        <v>679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0"/>
      <c r="W10" s="61"/>
      <c r="X10" s="61"/>
      <c r="Z10" s="60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73"/>
      <c r="S11" s="73"/>
      <c r="T11" s="73"/>
      <c r="U11" s="73"/>
      <c r="V11" s="73"/>
      <c r="W11" s="61"/>
      <c r="X11" s="61"/>
      <c r="Y11" s="73"/>
      <c r="Z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</row>
    <row r="13" spans="1:26" ht="25.35" customHeight="1">
      <c r="A13" s="63">
        <v>1</v>
      </c>
      <c r="B13" s="77">
        <v>1</v>
      </c>
      <c r="C13" s="68" t="s">
        <v>652</v>
      </c>
      <c r="D13" s="67">
        <v>69860.83</v>
      </c>
      <c r="E13" s="66">
        <v>112526.29</v>
      </c>
      <c r="F13" s="70">
        <f>(D13-E13)/E13</f>
        <v>-0.37915992787107788</v>
      </c>
      <c r="G13" s="67">
        <v>13290</v>
      </c>
      <c r="H13" s="66">
        <v>377</v>
      </c>
      <c r="I13" s="66">
        <f t="shared" ref="I13:I22" si="0">G13/H13</f>
        <v>35.251989389920425</v>
      </c>
      <c r="J13" s="66">
        <v>21</v>
      </c>
      <c r="K13" s="66">
        <v>5</v>
      </c>
      <c r="L13" s="67">
        <v>1090421</v>
      </c>
      <c r="M13" s="67">
        <v>200038</v>
      </c>
      <c r="N13" s="65">
        <v>44743</v>
      </c>
      <c r="O13" s="64" t="s">
        <v>37</v>
      </c>
      <c r="P13" s="61"/>
      <c r="Q13" s="73"/>
      <c r="R13" s="2"/>
      <c r="S13" s="61"/>
      <c r="T13" s="60"/>
      <c r="V13" s="4"/>
      <c r="W13" s="2"/>
      <c r="X13" s="60"/>
      <c r="Y13" s="60"/>
      <c r="Z13" s="60"/>
    </row>
    <row r="14" spans="1:26" ht="25.35" customHeight="1">
      <c r="A14" s="63">
        <v>2</v>
      </c>
      <c r="B14" s="63" t="s">
        <v>34</v>
      </c>
      <c r="C14" s="68" t="s">
        <v>676</v>
      </c>
      <c r="D14" s="67">
        <v>58932.97</v>
      </c>
      <c r="E14" s="66" t="s">
        <v>36</v>
      </c>
      <c r="F14" s="66" t="s">
        <v>36</v>
      </c>
      <c r="G14" s="67">
        <v>12816</v>
      </c>
      <c r="H14" s="66">
        <v>380</v>
      </c>
      <c r="I14" s="66">
        <f t="shared" si="0"/>
        <v>33.726315789473681</v>
      </c>
      <c r="J14" s="66">
        <v>17</v>
      </c>
      <c r="K14" s="66">
        <v>1</v>
      </c>
      <c r="L14" s="67">
        <v>64760.44</v>
      </c>
      <c r="M14" s="67">
        <v>14227</v>
      </c>
      <c r="N14" s="65">
        <v>44771</v>
      </c>
      <c r="O14" s="64" t="s">
        <v>56</v>
      </c>
      <c r="P14" s="59"/>
      <c r="Q14" s="73"/>
      <c r="R14" s="60"/>
      <c r="S14" s="75"/>
      <c r="T14" s="60"/>
      <c r="U14" s="60"/>
      <c r="V14" s="4"/>
      <c r="W14" s="2"/>
      <c r="X14" s="60"/>
      <c r="Y14" s="60"/>
      <c r="Z14" s="60"/>
    </row>
    <row r="15" spans="1:26" ht="25.35" customHeight="1">
      <c r="A15" s="63">
        <v>3</v>
      </c>
      <c r="B15" s="63" t="s">
        <v>34</v>
      </c>
      <c r="C15" s="68" t="s">
        <v>682</v>
      </c>
      <c r="D15" s="67">
        <v>38852.46</v>
      </c>
      <c r="E15" s="66" t="s">
        <v>36</v>
      </c>
      <c r="F15" s="66" t="s">
        <v>36</v>
      </c>
      <c r="G15" s="67">
        <v>5815</v>
      </c>
      <c r="H15" s="66">
        <v>224</v>
      </c>
      <c r="I15" s="66">
        <f t="shared" si="0"/>
        <v>25.959821428571427</v>
      </c>
      <c r="J15" s="66">
        <v>12</v>
      </c>
      <c r="K15" s="66">
        <v>1</v>
      </c>
      <c r="L15" s="67">
        <v>38852.46</v>
      </c>
      <c r="M15" s="67">
        <v>5815</v>
      </c>
      <c r="N15" s="65">
        <v>44771</v>
      </c>
      <c r="O15" s="64" t="s">
        <v>41</v>
      </c>
      <c r="P15" s="59"/>
      <c r="Q15" s="73"/>
      <c r="R15" s="60"/>
      <c r="S15" s="74"/>
      <c r="T15" s="74"/>
      <c r="U15" s="60"/>
      <c r="V15" s="60"/>
      <c r="W15" s="60"/>
      <c r="X15" s="75"/>
      <c r="Y15" s="2"/>
      <c r="Z15" s="75"/>
    </row>
    <row r="16" spans="1:26" ht="25.35" customHeight="1">
      <c r="A16" s="63">
        <v>4</v>
      </c>
      <c r="B16" s="63" t="s">
        <v>34</v>
      </c>
      <c r="C16" s="68" t="s">
        <v>683</v>
      </c>
      <c r="D16" s="67">
        <v>27394.010000000002</v>
      </c>
      <c r="E16" s="66" t="s">
        <v>36</v>
      </c>
      <c r="F16" s="66" t="s">
        <v>36</v>
      </c>
      <c r="G16" s="67">
        <v>4129</v>
      </c>
      <c r="H16" s="66">
        <v>261</v>
      </c>
      <c r="I16" s="66">
        <f t="shared" si="0"/>
        <v>15.81992337164751</v>
      </c>
      <c r="J16" s="66">
        <v>16</v>
      </c>
      <c r="K16" s="66">
        <v>1</v>
      </c>
      <c r="L16" s="67">
        <v>28227.37</v>
      </c>
      <c r="M16" s="67">
        <v>4271</v>
      </c>
      <c r="N16" s="65">
        <v>44771</v>
      </c>
      <c r="O16" s="64" t="s">
        <v>684</v>
      </c>
      <c r="P16" s="59"/>
      <c r="Q16" s="73"/>
      <c r="R16" s="60"/>
      <c r="S16" s="74"/>
      <c r="T16" s="74"/>
      <c r="U16" s="74"/>
      <c r="V16" s="74"/>
      <c r="W16" s="60"/>
      <c r="X16" s="75"/>
      <c r="Y16" s="2"/>
      <c r="Z16" s="75"/>
    </row>
    <row r="17" spans="1:29" ht="25.35" customHeight="1">
      <c r="A17" s="63">
        <v>5</v>
      </c>
      <c r="B17" s="77">
        <v>2</v>
      </c>
      <c r="C17" s="68" t="s">
        <v>653</v>
      </c>
      <c r="D17" s="67">
        <v>22095.9</v>
      </c>
      <c r="E17" s="66">
        <v>46442.66</v>
      </c>
      <c r="F17" s="70">
        <f>(D17-E17)/E17</f>
        <v>-0.52423267745645918</v>
      </c>
      <c r="G17" s="67">
        <v>3456</v>
      </c>
      <c r="H17" s="66">
        <v>173</v>
      </c>
      <c r="I17" s="66">
        <f t="shared" si="0"/>
        <v>19.976878612716764</v>
      </c>
      <c r="J17" s="66">
        <v>15</v>
      </c>
      <c r="K17" s="66">
        <v>4</v>
      </c>
      <c r="L17" s="67">
        <v>337901</v>
      </c>
      <c r="M17" s="67">
        <v>47221</v>
      </c>
      <c r="N17" s="65">
        <v>44750</v>
      </c>
      <c r="O17" s="64" t="s">
        <v>43</v>
      </c>
      <c r="P17" s="61"/>
      <c r="Q17" s="73"/>
      <c r="R17" s="60"/>
      <c r="S17" s="74"/>
      <c r="T17" s="74"/>
      <c r="U17" s="60"/>
      <c r="V17" s="60"/>
      <c r="W17" s="60"/>
      <c r="X17" s="75"/>
      <c r="Y17" s="2"/>
      <c r="Z17" s="75"/>
    </row>
    <row r="18" spans="1:29" ht="25.35" customHeight="1">
      <c r="A18" s="63">
        <v>6</v>
      </c>
      <c r="B18" s="77">
        <v>6</v>
      </c>
      <c r="C18" s="68" t="s">
        <v>638</v>
      </c>
      <c r="D18" s="67">
        <v>17040.599999999999</v>
      </c>
      <c r="E18" s="66">
        <v>11354.97</v>
      </c>
      <c r="F18" s="70">
        <f>(D18-E18)/E18</f>
        <v>0.50071730704704631</v>
      </c>
      <c r="G18" s="67">
        <v>2586</v>
      </c>
      <c r="H18" s="66">
        <v>107</v>
      </c>
      <c r="I18" s="66">
        <f t="shared" si="0"/>
        <v>24.168224299065422</v>
      </c>
      <c r="J18" s="66">
        <v>8</v>
      </c>
      <c r="K18" s="66">
        <v>6</v>
      </c>
      <c r="L18" s="67">
        <v>287736.53999999998</v>
      </c>
      <c r="M18" s="67">
        <v>44696</v>
      </c>
      <c r="N18" s="65">
        <v>44736</v>
      </c>
      <c r="O18" s="64" t="s">
        <v>639</v>
      </c>
      <c r="P18" s="9"/>
      <c r="Q18" s="73"/>
      <c r="V18" s="4"/>
      <c r="W18" s="2"/>
      <c r="X18" s="60"/>
      <c r="Y18" s="60"/>
      <c r="Z18" s="60"/>
    </row>
    <row r="19" spans="1:29" ht="25.35" customHeight="1">
      <c r="A19" s="63">
        <v>7</v>
      </c>
      <c r="B19" s="77">
        <v>3</v>
      </c>
      <c r="C19" s="68" t="s">
        <v>641</v>
      </c>
      <c r="D19" s="67">
        <v>16448.77</v>
      </c>
      <c r="E19" s="66">
        <v>20736.43</v>
      </c>
      <c r="F19" s="70">
        <f>(D19-E19)/E19</f>
        <v>-0.206769439098244</v>
      </c>
      <c r="G19" s="67">
        <v>2691</v>
      </c>
      <c r="H19" s="66">
        <v>97</v>
      </c>
      <c r="I19" s="66">
        <f t="shared" si="0"/>
        <v>27.742268041237114</v>
      </c>
      <c r="J19" s="66">
        <v>11</v>
      </c>
      <c r="K19" s="66">
        <v>6</v>
      </c>
      <c r="L19" s="67">
        <v>219227.93</v>
      </c>
      <c r="M19" s="67">
        <v>33581</v>
      </c>
      <c r="N19" s="65">
        <v>44736</v>
      </c>
      <c r="O19" s="64" t="s">
        <v>56</v>
      </c>
      <c r="P19" s="86"/>
      <c r="Q19" s="73"/>
      <c r="R19" s="60"/>
      <c r="S19" s="74"/>
      <c r="T19" s="74"/>
      <c r="U19" s="60"/>
      <c r="V19" s="60"/>
      <c r="W19" s="60"/>
      <c r="X19" s="75"/>
      <c r="Y19" s="2"/>
      <c r="Z19" s="75"/>
    </row>
    <row r="20" spans="1:29" ht="25.35" customHeight="1">
      <c r="A20" s="63">
        <v>8</v>
      </c>
      <c r="B20" s="77">
        <v>4</v>
      </c>
      <c r="C20" s="68" t="s">
        <v>38</v>
      </c>
      <c r="D20" s="67">
        <v>10847.22</v>
      </c>
      <c r="E20" s="66">
        <v>13375.12</v>
      </c>
      <c r="F20" s="70">
        <f>(D20-E20)/E20</f>
        <v>-0.18900017345638778</v>
      </c>
      <c r="G20" s="67">
        <v>1637</v>
      </c>
      <c r="H20" s="66">
        <v>50</v>
      </c>
      <c r="I20" s="66">
        <f t="shared" si="0"/>
        <v>32.74</v>
      </c>
      <c r="J20" s="66">
        <v>5</v>
      </c>
      <c r="K20" s="66">
        <v>10</v>
      </c>
      <c r="L20" s="67">
        <v>327334</v>
      </c>
      <c r="M20" s="67">
        <v>48772</v>
      </c>
      <c r="N20" s="65">
        <v>44708</v>
      </c>
      <c r="O20" s="64" t="s">
        <v>39</v>
      </c>
      <c r="P20" s="86"/>
      <c r="Q20" s="73"/>
      <c r="U20" s="60"/>
      <c r="V20" s="4"/>
      <c r="W20" s="2"/>
      <c r="X20" s="60"/>
      <c r="Y20" s="60"/>
      <c r="Z20" s="60"/>
    </row>
    <row r="21" spans="1:29" ht="25.35" customHeight="1">
      <c r="A21" s="63">
        <v>9</v>
      </c>
      <c r="B21" s="77" t="s">
        <v>687</v>
      </c>
      <c r="C21" s="68" t="s">
        <v>686</v>
      </c>
      <c r="D21" s="67">
        <v>7242.81</v>
      </c>
      <c r="E21" s="66" t="s">
        <v>36</v>
      </c>
      <c r="F21" s="66" t="s">
        <v>36</v>
      </c>
      <c r="G21" s="67">
        <v>1052</v>
      </c>
      <c r="H21" s="66">
        <v>19</v>
      </c>
      <c r="I21" s="66">
        <f t="shared" si="0"/>
        <v>55.368421052631582</v>
      </c>
      <c r="J21" s="66">
        <v>9</v>
      </c>
      <c r="K21" s="66">
        <v>0</v>
      </c>
      <c r="L21" s="67">
        <v>7242.81</v>
      </c>
      <c r="M21" s="67">
        <v>1052</v>
      </c>
      <c r="N21" s="65" t="s">
        <v>60</v>
      </c>
      <c r="O21" s="64" t="s">
        <v>142</v>
      </c>
      <c r="P21" s="73"/>
      <c r="Q21" s="73"/>
      <c r="R21" s="60"/>
      <c r="S21" s="74"/>
      <c r="T21" s="74"/>
      <c r="U21" s="60"/>
      <c r="V21" s="60"/>
      <c r="W21" s="2"/>
      <c r="X21" s="75"/>
      <c r="Y21" s="60"/>
      <c r="Z21" s="75"/>
    </row>
    <row r="22" spans="1:29" ht="25.35" customHeight="1">
      <c r="A22" s="63">
        <v>10</v>
      </c>
      <c r="B22" s="63" t="s">
        <v>34</v>
      </c>
      <c r="C22" s="68" t="s">
        <v>685</v>
      </c>
      <c r="D22" s="67">
        <v>4518.66</v>
      </c>
      <c r="E22" s="66" t="s">
        <v>36</v>
      </c>
      <c r="F22" s="66" t="s">
        <v>36</v>
      </c>
      <c r="G22" s="67">
        <v>778</v>
      </c>
      <c r="H22" s="66">
        <v>56</v>
      </c>
      <c r="I22" s="66">
        <f t="shared" si="0"/>
        <v>13.892857142857142</v>
      </c>
      <c r="J22" s="66">
        <v>9</v>
      </c>
      <c r="K22" s="66">
        <v>1</v>
      </c>
      <c r="L22" s="67">
        <v>4518.66</v>
      </c>
      <c r="M22" s="67">
        <v>778</v>
      </c>
      <c r="N22" s="65">
        <v>44771</v>
      </c>
      <c r="O22" s="64" t="s">
        <v>50</v>
      </c>
      <c r="P22" s="59"/>
      <c r="Q22" s="73"/>
      <c r="R22" s="60"/>
      <c r="S22" s="75"/>
      <c r="T22" s="60"/>
      <c r="U22" s="60"/>
      <c r="V22" s="60"/>
      <c r="W22" s="2"/>
      <c r="X22" s="60"/>
      <c r="Y22" s="60"/>
      <c r="Z22" s="60"/>
    </row>
    <row r="23" spans="1:29" ht="25.35" customHeight="1">
      <c r="A23" s="41"/>
      <c r="B23" s="41"/>
      <c r="C23" s="52" t="s">
        <v>52</v>
      </c>
      <c r="D23" s="62">
        <f>SUM(D13:D22)</f>
        <v>273234.23</v>
      </c>
      <c r="E23" s="62">
        <v>238911.34</v>
      </c>
      <c r="F23" s="72">
        <f t="shared" ref="F23" si="1">(D23-E23)/E23</f>
        <v>0.14366371223735125</v>
      </c>
      <c r="G23" s="62">
        <f>SUM(G13:G22)</f>
        <v>48250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1"/>
      <c r="W23" s="60"/>
      <c r="Z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W24" s="61"/>
    </row>
    <row r="25" spans="1:29" ht="25.35" customHeight="1">
      <c r="A25" s="63">
        <v>11</v>
      </c>
      <c r="B25" s="77">
        <v>5</v>
      </c>
      <c r="C25" s="68" t="s">
        <v>651</v>
      </c>
      <c r="D25" s="67">
        <v>2569.2800000000002</v>
      </c>
      <c r="E25" s="66">
        <v>11588.15</v>
      </c>
      <c r="F25" s="70">
        <f t="shared" ref="F25:F34" si="2">(D25-E25)/E25</f>
        <v>-0.77828385031260372</v>
      </c>
      <c r="G25" s="67">
        <v>395</v>
      </c>
      <c r="H25" s="66">
        <v>24</v>
      </c>
      <c r="I25" s="66">
        <f>G25/H25</f>
        <v>16.458333333333332</v>
      </c>
      <c r="J25" s="66">
        <v>5</v>
      </c>
      <c r="K25" s="66">
        <v>6</v>
      </c>
      <c r="L25" s="67">
        <v>87059</v>
      </c>
      <c r="M25" s="67">
        <v>13155</v>
      </c>
      <c r="N25" s="65">
        <v>44736</v>
      </c>
      <c r="O25" s="64" t="s">
        <v>37</v>
      </c>
      <c r="P25" s="59"/>
      <c r="Q25" s="73"/>
      <c r="T25" s="60"/>
      <c r="U25" s="60"/>
      <c r="V25" s="60"/>
      <c r="W25" s="2"/>
      <c r="X25" s="60"/>
      <c r="Y25" s="60"/>
      <c r="Z25" s="60"/>
    </row>
    <row r="26" spans="1:29" ht="25.35" customHeight="1">
      <c r="A26" s="63">
        <v>12</v>
      </c>
      <c r="B26" s="78">
        <v>9</v>
      </c>
      <c r="C26" s="68" t="s">
        <v>35</v>
      </c>
      <c r="D26" s="67">
        <v>1803.81</v>
      </c>
      <c r="E26" s="66">
        <v>5616.25</v>
      </c>
      <c r="F26" s="70">
        <f t="shared" si="2"/>
        <v>-0.67882305809036281</v>
      </c>
      <c r="G26" s="67">
        <v>305</v>
      </c>
      <c r="H26" s="66">
        <v>26</v>
      </c>
      <c r="I26" s="66">
        <f>G26/H26</f>
        <v>11.73076923076923</v>
      </c>
      <c r="J26" s="66">
        <v>3</v>
      </c>
      <c r="K26" s="66">
        <v>8</v>
      </c>
      <c r="L26" s="67">
        <v>194150</v>
      </c>
      <c r="M26" s="67">
        <v>30259</v>
      </c>
      <c r="N26" s="65">
        <v>44722</v>
      </c>
      <c r="O26" s="64" t="s">
        <v>37</v>
      </c>
      <c r="P26" s="73"/>
      <c r="Q26" s="73"/>
      <c r="R26" s="75"/>
      <c r="S26" s="75"/>
      <c r="T26" s="60"/>
      <c r="U26" s="60"/>
      <c r="V26" s="60"/>
      <c r="W26" s="60"/>
      <c r="X26" s="2"/>
      <c r="Y26" s="4"/>
      <c r="Z26" s="60"/>
    </row>
    <row r="27" spans="1:29" ht="25.35" customHeight="1">
      <c r="A27" s="63">
        <v>13</v>
      </c>
      <c r="B27" s="78">
        <v>7</v>
      </c>
      <c r="C27" s="68" t="s">
        <v>668</v>
      </c>
      <c r="D27" s="67">
        <v>1670</v>
      </c>
      <c r="E27" s="66">
        <v>6496</v>
      </c>
      <c r="F27" s="70">
        <f t="shared" si="2"/>
        <v>-0.74291871921182262</v>
      </c>
      <c r="G27" s="67">
        <v>295</v>
      </c>
      <c r="H27" s="66" t="s">
        <v>36</v>
      </c>
      <c r="I27" s="66" t="s">
        <v>36</v>
      </c>
      <c r="J27" s="66">
        <v>6</v>
      </c>
      <c r="K27" s="66">
        <v>2</v>
      </c>
      <c r="L27" s="67">
        <v>8166</v>
      </c>
      <c r="M27" s="67">
        <v>1422</v>
      </c>
      <c r="N27" s="65">
        <v>44764</v>
      </c>
      <c r="O27" s="64" t="s">
        <v>47</v>
      </c>
      <c r="P27" s="61"/>
      <c r="Q27" s="73"/>
      <c r="R27" s="75"/>
      <c r="S27" s="75"/>
      <c r="T27" s="4"/>
      <c r="U27" s="4"/>
      <c r="V27" s="4"/>
      <c r="W27" s="60"/>
      <c r="X27" s="2"/>
      <c r="Y27" s="4"/>
      <c r="Z27" s="60"/>
    </row>
    <row r="28" spans="1:29" ht="25.35" customHeight="1">
      <c r="A28" s="63">
        <v>14</v>
      </c>
      <c r="B28" s="78" t="s">
        <v>58</v>
      </c>
      <c r="C28" s="68" t="s">
        <v>689</v>
      </c>
      <c r="D28" s="67">
        <v>1074.75</v>
      </c>
      <c r="E28" s="66" t="s">
        <v>36</v>
      </c>
      <c r="F28" s="66" t="s">
        <v>36</v>
      </c>
      <c r="G28" s="67">
        <v>229</v>
      </c>
      <c r="H28" s="66">
        <v>7</v>
      </c>
      <c r="I28" s="66">
        <f t="shared" ref="I28:I29" si="3">G28/H28</f>
        <v>32.714285714285715</v>
      </c>
      <c r="J28" s="66">
        <v>3</v>
      </c>
      <c r="K28" s="66">
        <v>0</v>
      </c>
      <c r="L28" s="67">
        <v>1074.75</v>
      </c>
      <c r="M28" s="67">
        <v>229</v>
      </c>
      <c r="N28" s="65" t="s">
        <v>60</v>
      </c>
      <c r="O28" s="64" t="s">
        <v>688</v>
      </c>
      <c r="P28" s="61"/>
      <c r="Q28" s="73"/>
      <c r="R28" s="75"/>
      <c r="S28" s="75"/>
      <c r="T28" s="4"/>
      <c r="U28" s="4"/>
      <c r="V28" s="4"/>
      <c r="W28" s="60"/>
      <c r="X28" s="2"/>
      <c r="Y28" s="4"/>
      <c r="Z28" s="60"/>
    </row>
    <row r="29" spans="1:29" ht="25.35" customHeight="1">
      <c r="A29" s="63">
        <v>15</v>
      </c>
      <c r="B29" s="77">
        <v>13</v>
      </c>
      <c r="C29" s="68" t="s">
        <v>49</v>
      </c>
      <c r="D29" s="67">
        <v>861.57999999999993</v>
      </c>
      <c r="E29" s="66">
        <v>1469.4699999999998</v>
      </c>
      <c r="F29" s="70">
        <f t="shared" si="2"/>
        <v>-0.41367976209109403</v>
      </c>
      <c r="G29" s="67">
        <v>282</v>
      </c>
      <c r="H29" s="66">
        <v>28</v>
      </c>
      <c r="I29" s="66">
        <f t="shared" si="3"/>
        <v>10.071428571428571</v>
      </c>
      <c r="J29" s="66">
        <v>5</v>
      </c>
      <c r="K29" s="66">
        <v>10</v>
      </c>
      <c r="L29" s="67">
        <v>36386.32</v>
      </c>
      <c r="M29" s="67">
        <v>9169</v>
      </c>
      <c r="N29" s="65">
        <v>44708</v>
      </c>
      <c r="O29" s="64" t="s">
        <v>50</v>
      </c>
      <c r="P29" s="59"/>
      <c r="Q29" s="73"/>
      <c r="R29" s="2"/>
      <c r="S29" s="60"/>
      <c r="T29" s="61"/>
      <c r="V29" s="4"/>
      <c r="W29" s="2"/>
      <c r="X29" s="60"/>
      <c r="Y29" s="60"/>
      <c r="Z29" s="60"/>
    </row>
    <row r="30" spans="1:29" ht="25.35" customHeight="1">
      <c r="A30" s="63">
        <v>16</v>
      </c>
      <c r="B30" s="78">
        <v>14</v>
      </c>
      <c r="C30" s="68" t="s">
        <v>44</v>
      </c>
      <c r="D30" s="67">
        <v>550.77</v>
      </c>
      <c r="E30" s="66">
        <v>1306.45</v>
      </c>
      <c r="F30" s="70">
        <f t="shared" si="2"/>
        <v>-0.5784224424968426</v>
      </c>
      <c r="G30" s="67">
        <v>136</v>
      </c>
      <c r="H30" s="66">
        <v>11</v>
      </c>
      <c r="I30" s="66">
        <f>G30/H30</f>
        <v>12.363636363636363</v>
      </c>
      <c r="J30" s="66">
        <v>2</v>
      </c>
      <c r="K30" s="66">
        <v>18</v>
      </c>
      <c r="L30" s="67">
        <v>423161</v>
      </c>
      <c r="M30" s="67">
        <v>83186</v>
      </c>
      <c r="N30" s="65">
        <v>44652</v>
      </c>
      <c r="O30" s="64" t="s">
        <v>39</v>
      </c>
      <c r="P30" s="61"/>
      <c r="Q30" s="73"/>
      <c r="R30" s="73"/>
      <c r="S30" s="61"/>
      <c r="T30" s="61"/>
      <c r="U30" s="61"/>
      <c r="W30" s="61"/>
      <c r="X30" s="75"/>
      <c r="Y30" s="74"/>
      <c r="Z30" s="2"/>
      <c r="AA30" s="75"/>
      <c r="AB30" s="60"/>
      <c r="AC30" s="60"/>
    </row>
    <row r="31" spans="1:29" ht="25.35" customHeight="1">
      <c r="A31" s="63">
        <v>17</v>
      </c>
      <c r="B31" s="77">
        <v>10</v>
      </c>
      <c r="C31" s="68" t="s">
        <v>659</v>
      </c>
      <c r="D31" s="67">
        <v>474</v>
      </c>
      <c r="E31" s="66">
        <v>4948</v>
      </c>
      <c r="F31" s="70">
        <f t="shared" si="2"/>
        <v>-0.90420371867421179</v>
      </c>
      <c r="G31" s="67">
        <v>86</v>
      </c>
      <c r="H31" s="66" t="s">
        <v>36</v>
      </c>
      <c r="I31" s="66" t="s">
        <v>36</v>
      </c>
      <c r="J31" s="66">
        <v>4</v>
      </c>
      <c r="K31" s="69">
        <v>4</v>
      </c>
      <c r="L31" s="67">
        <v>35618</v>
      </c>
      <c r="M31" s="67">
        <v>5471</v>
      </c>
      <c r="N31" s="65">
        <v>44750</v>
      </c>
      <c r="O31" s="64" t="s">
        <v>47</v>
      </c>
      <c r="P31" s="61"/>
      <c r="Q31" s="73"/>
      <c r="R31" s="2"/>
      <c r="S31" s="60"/>
      <c r="T31" s="61"/>
      <c r="V31" s="4"/>
      <c r="W31" s="2"/>
      <c r="X31" s="60"/>
      <c r="Z31" s="60"/>
    </row>
    <row r="32" spans="1:29" ht="25.35" customHeight="1">
      <c r="A32" s="63">
        <v>18</v>
      </c>
      <c r="B32" s="77">
        <v>12</v>
      </c>
      <c r="C32" s="68" t="s">
        <v>40</v>
      </c>
      <c r="D32" s="67">
        <v>330.7</v>
      </c>
      <c r="E32" s="66">
        <v>1533.55</v>
      </c>
      <c r="F32" s="70">
        <f t="shared" si="2"/>
        <v>-0.78435655831241236</v>
      </c>
      <c r="G32" s="67">
        <v>63</v>
      </c>
      <c r="H32" s="66">
        <v>8</v>
      </c>
      <c r="I32" s="66">
        <f>G32/H32</f>
        <v>7.875</v>
      </c>
      <c r="J32" s="66">
        <v>1</v>
      </c>
      <c r="K32" s="69">
        <v>9</v>
      </c>
      <c r="L32" s="67">
        <v>73920.179999999993</v>
      </c>
      <c r="M32" s="67">
        <v>17198</v>
      </c>
      <c r="N32" s="65">
        <v>44715</v>
      </c>
      <c r="O32" s="64" t="s">
        <v>41</v>
      </c>
      <c r="P32" s="61"/>
      <c r="Q32" s="73"/>
      <c r="R32" s="60"/>
      <c r="S32" s="74"/>
      <c r="T32" s="74"/>
      <c r="U32" s="60"/>
      <c r="V32" s="60"/>
      <c r="W32" s="60"/>
      <c r="X32" s="75"/>
      <c r="Y32" s="2"/>
      <c r="Z32" s="75"/>
    </row>
    <row r="33" spans="1:29" ht="25.35" customHeight="1">
      <c r="A33" s="63">
        <v>19</v>
      </c>
      <c r="B33" s="77">
        <v>11</v>
      </c>
      <c r="C33" s="68" t="s">
        <v>59</v>
      </c>
      <c r="D33" s="67">
        <v>245.19</v>
      </c>
      <c r="E33" s="66">
        <v>4606.2299999999996</v>
      </c>
      <c r="F33" s="70">
        <f t="shared" si="2"/>
        <v>-0.94676991813261613</v>
      </c>
      <c r="G33" s="67">
        <v>68</v>
      </c>
      <c r="H33" s="66">
        <v>11</v>
      </c>
      <c r="I33" s="66">
        <f>G33/H33</f>
        <v>6.1818181818181817</v>
      </c>
      <c r="J33" s="66">
        <v>2</v>
      </c>
      <c r="K33" s="66">
        <v>7</v>
      </c>
      <c r="L33" s="67">
        <v>80237</v>
      </c>
      <c r="M33" s="67">
        <v>18099</v>
      </c>
      <c r="N33" s="65">
        <v>44729</v>
      </c>
      <c r="O33" s="64" t="s">
        <v>43</v>
      </c>
      <c r="P33" s="9"/>
      <c r="Q33" s="73"/>
      <c r="R33" s="73"/>
      <c r="S33" s="59"/>
      <c r="T33" s="73"/>
      <c r="U33" s="60"/>
      <c r="V33" s="74"/>
      <c r="W33" s="2"/>
      <c r="X33" s="74"/>
      <c r="Y33" s="60"/>
      <c r="Z33" s="60"/>
      <c r="AA33" s="75"/>
      <c r="AB33" s="60"/>
      <c r="AC33" s="75"/>
    </row>
    <row r="34" spans="1:29" ht="25.35" customHeight="1">
      <c r="A34" s="63">
        <v>20</v>
      </c>
      <c r="B34" s="79">
        <v>18</v>
      </c>
      <c r="C34" s="68" t="s">
        <v>63</v>
      </c>
      <c r="D34" s="67">
        <v>231.93</v>
      </c>
      <c r="E34" s="66">
        <v>296</v>
      </c>
      <c r="F34" s="70">
        <f t="shared" si="2"/>
        <v>-0.21645270270270267</v>
      </c>
      <c r="G34" s="67">
        <v>61</v>
      </c>
      <c r="H34" s="66">
        <v>9</v>
      </c>
      <c r="I34" s="66">
        <f>G34/H34</f>
        <v>6.7777777777777777</v>
      </c>
      <c r="J34" s="66">
        <v>2</v>
      </c>
      <c r="K34" s="66" t="s">
        <v>36</v>
      </c>
      <c r="L34" s="67">
        <v>47193.15</v>
      </c>
      <c r="M34" s="67">
        <v>10313</v>
      </c>
      <c r="N34" s="65">
        <v>44470</v>
      </c>
      <c r="O34" s="64" t="s">
        <v>41</v>
      </c>
      <c r="P34" s="61"/>
      <c r="Q34" s="73"/>
      <c r="R34" s="60"/>
      <c r="S34" s="74"/>
      <c r="T34" s="74"/>
      <c r="U34" s="60"/>
      <c r="V34" s="60"/>
      <c r="W34" s="60"/>
      <c r="X34" s="2"/>
      <c r="Y34" s="75"/>
      <c r="Z34" s="75"/>
    </row>
    <row r="35" spans="1:29" ht="25.35" customHeight="1">
      <c r="A35" s="41"/>
      <c r="B35" s="41"/>
      <c r="C35" s="52" t="s">
        <v>66</v>
      </c>
      <c r="D35" s="62">
        <f ca="1">SUM(D23:D37)</f>
        <v>283273.24000000005</v>
      </c>
      <c r="E35" s="62">
        <v>249678.44</v>
      </c>
      <c r="F35" s="72">
        <f t="shared" ref="F35" ca="1" si="4">(D35-E35)/E35</f>
        <v>0.13455226650727251</v>
      </c>
      <c r="G35" s="62">
        <f ca="1">SUM(G23:G37)</f>
        <v>50268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0"/>
      <c r="V35" s="61"/>
      <c r="W35" s="60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R36" s="73"/>
      <c r="U36" s="61"/>
      <c r="V36" s="61"/>
      <c r="W36" s="61"/>
    </row>
    <row r="37" spans="1:29" ht="25.35" customHeight="1">
      <c r="A37" s="63">
        <v>21</v>
      </c>
      <c r="B37" s="66" t="s">
        <v>36</v>
      </c>
      <c r="C37" s="68" t="s">
        <v>83</v>
      </c>
      <c r="D37" s="67">
        <v>227</v>
      </c>
      <c r="E37" s="66" t="s">
        <v>36</v>
      </c>
      <c r="F37" s="66" t="s">
        <v>36</v>
      </c>
      <c r="G37" s="67">
        <v>98</v>
      </c>
      <c r="H37" s="66">
        <v>7</v>
      </c>
      <c r="I37" s="66">
        <f>G37/H37</f>
        <v>14</v>
      </c>
      <c r="J37" s="66">
        <v>1</v>
      </c>
      <c r="K37" s="66" t="s">
        <v>36</v>
      </c>
      <c r="L37" s="67">
        <v>37227</v>
      </c>
      <c r="M37" s="67">
        <v>7474</v>
      </c>
      <c r="N37" s="65">
        <v>44589</v>
      </c>
      <c r="O37" s="64" t="s">
        <v>84</v>
      </c>
      <c r="P37" s="59"/>
      <c r="Q37" s="73"/>
      <c r="R37" s="73"/>
      <c r="S37" s="74"/>
      <c r="T37" s="74"/>
      <c r="U37" s="75"/>
      <c r="W37" s="60"/>
      <c r="Y37" s="75"/>
    </row>
    <row r="38" spans="1:29" ht="25.35" customHeight="1">
      <c r="A38" s="63">
        <v>22</v>
      </c>
      <c r="B38" s="66" t="s">
        <v>36</v>
      </c>
      <c r="C38" s="68" t="s">
        <v>86</v>
      </c>
      <c r="D38" s="67">
        <v>193.7</v>
      </c>
      <c r="E38" s="66" t="s">
        <v>36</v>
      </c>
      <c r="F38" s="66" t="s">
        <v>36</v>
      </c>
      <c r="G38" s="67">
        <v>87</v>
      </c>
      <c r="H38" s="66">
        <v>6</v>
      </c>
      <c r="I38" s="66">
        <f>G38/H38</f>
        <v>14.5</v>
      </c>
      <c r="J38" s="66">
        <v>1</v>
      </c>
      <c r="K38" s="66" t="s">
        <v>36</v>
      </c>
      <c r="L38" s="67">
        <v>7466.64</v>
      </c>
      <c r="M38" s="67">
        <v>2076</v>
      </c>
      <c r="N38" s="65">
        <v>44386</v>
      </c>
      <c r="O38" s="64" t="s">
        <v>41</v>
      </c>
      <c r="P38" s="61"/>
      <c r="Q38" s="73"/>
      <c r="R38" s="73"/>
      <c r="S38" s="59"/>
      <c r="T38" s="73"/>
      <c r="V38" s="74"/>
      <c r="W38" s="2"/>
      <c r="X38" s="4"/>
      <c r="Y38" s="75"/>
      <c r="Z38" s="75"/>
      <c r="AA38" s="74"/>
      <c r="AB38" s="60"/>
      <c r="AC38" s="60"/>
    </row>
    <row r="39" spans="1:29" ht="25.35" customHeight="1">
      <c r="A39" s="63">
        <v>23</v>
      </c>
      <c r="B39" s="77">
        <v>20</v>
      </c>
      <c r="C39" s="68" t="s">
        <v>61</v>
      </c>
      <c r="D39" s="67">
        <v>182</v>
      </c>
      <c r="E39" s="66">
        <v>134</v>
      </c>
      <c r="F39" s="70">
        <f>(D39-E39)/E39</f>
        <v>0.35820895522388058</v>
      </c>
      <c r="G39" s="67">
        <v>41</v>
      </c>
      <c r="H39" s="66">
        <v>2</v>
      </c>
      <c r="I39" s="66">
        <f>G39/H39</f>
        <v>20.5</v>
      </c>
      <c r="J39" s="66">
        <v>1</v>
      </c>
      <c r="K39" s="66">
        <v>14</v>
      </c>
      <c r="L39" s="67">
        <v>26215.68</v>
      </c>
      <c r="M39" s="67">
        <v>4489</v>
      </c>
      <c r="N39" s="65">
        <v>44680</v>
      </c>
      <c r="O39" s="64" t="s">
        <v>50</v>
      </c>
      <c r="P39" s="86"/>
      <c r="Q39" s="73"/>
      <c r="R39" s="73"/>
      <c r="S39" s="59"/>
      <c r="T39" s="73"/>
      <c r="U39" s="60"/>
      <c r="V39" s="74"/>
      <c r="W39" s="60"/>
      <c r="X39" s="2"/>
      <c r="Y39" s="74"/>
      <c r="Z39" s="60"/>
      <c r="AA39" s="75"/>
      <c r="AB39" s="60"/>
      <c r="AC39" s="75"/>
    </row>
    <row r="40" spans="1:29" ht="25.35" customHeight="1">
      <c r="A40" s="63">
        <v>24</v>
      </c>
      <c r="B40" s="66" t="s">
        <v>36</v>
      </c>
      <c r="C40" s="68" t="s">
        <v>85</v>
      </c>
      <c r="D40" s="67">
        <v>137</v>
      </c>
      <c r="E40" s="66" t="s">
        <v>36</v>
      </c>
      <c r="F40" s="66" t="s">
        <v>36</v>
      </c>
      <c r="G40" s="67">
        <v>62</v>
      </c>
      <c r="H40" s="66">
        <v>6</v>
      </c>
      <c r="I40" s="66">
        <f>G40/H40</f>
        <v>10.333333333333334</v>
      </c>
      <c r="J40" s="66">
        <v>1</v>
      </c>
      <c r="K40" s="66" t="s">
        <v>36</v>
      </c>
      <c r="L40" s="67">
        <v>19579.79</v>
      </c>
      <c r="M40" s="67">
        <v>4306</v>
      </c>
      <c r="N40" s="65">
        <v>44533</v>
      </c>
      <c r="O40" s="64" t="s">
        <v>41</v>
      </c>
      <c r="P40" s="73"/>
      <c r="Q40" s="73"/>
      <c r="S40" s="74"/>
      <c r="T40" s="74"/>
      <c r="U40" s="74"/>
      <c r="V40" s="2"/>
      <c r="W40" s="60"/>
      <c r="X40" s="74"/>
      <c r="Y40" s="75"/>
      <c r="Z40" s="60"/>
    </row>
    <row r="41" spans="1:29" ht="25.35" customHeight="1">
      <c r="A41" s="63">
        <v>25</v>
      </c>
      <c r="B41" s="79">
        <v>23</v>
      </c>
      <c r="C41" s="68" t="s">
        <v>57</v>
      </c>
      <c r="D41" s="67">
        <v>100</v>
      </c>
      <c r="E41" s="66">
        <v>44</v>
      </c>
      <c r="F41" s="70">
        <f>(D41-E41)/E41</f>
        <v>1.2727272727272727</v>
      </c>
      <c r="G41" s="67">
        <v>25</v>
      </c>
      <c r="H41" s="66" t="s">
        <v>36</v>
      </c>
      <c r="I41" s="66" t="s">
        <v>36</v>
      </c>
      <c r="J41" s="66">
        <v>2</v>
      </c>
      <c r="K41" s="66">
        <v>9</v>
      </c>
      <c r="L41" s="67">
        <v>43446</v>
      </c>
      <c r="M41" s="67">
        <v>9310</v>
      </c>
      <c r="N41" s="65">
        <v>44694</v>
      </c>
      <c r="O41" s="64" t="s">
        <v>47</v>
      </c>
      <c r="P41" s="61"/>
      <c r="Q41" s="73"/>
      <c r="R41" s="73"/>
      <c r="S41" s="59"/>
      <c r="T41" s="73"/>
      <c r="U41" s="60"/>
      <c r="V41" s="60"/>
      <c r="W41" s="74"/>
      <c r="X41" s="2"/>
      <c r="Y41" s="74"/>
      <c r="Z41" s="60"/>
      <c r="AA41" s="75"/>
      <c r="AB41" s="60"/>
      <c r="AC41" s="75"/>
    </row>
    <row r="42" spans="1:29" ht="25.35" customHeight="1">
      <c r="A42" s="63">
        <v>26</v>
      </c>
      <c r="B42" s="69" t="s">
        <v>36</v>
      </c>
      <c r="C42" s="68" t="s">
        <v>87</v>
      </c>
      <c r="D42" s="67">
        <v>91</v>
      </c>
      <c r="E42" s="66" t="s">
        <v>36</v>
      </c>
      <c r="F42" s="66" t="s">
        <v>36</v>
      </c>
      <c r="G42" s="67">
        <v>43</v>
      </c>
      <c r="H42" s="66">
        <v>6</v>
      </c>
      <c r="I42" s="66">
        <f>G42/H42</f>
        <v>7.166666666666667</v>
      </c>
      <c r="J42" s="66">
        <v>1</v>
      </c>
      <c r="K42" s="66" t="s">
        <v>36</v>
      </c>
      <c r="L42" s="67">
        <v>27373.54</v>
      </c>
      <c r="M42" s="67">
        <v>6748</v>
      </c>
      <c r="N42" s="65">
        <v>44414</v>
      </c>
      <c r="O42" s="64" t="s">
        <v>41</v>
      </c>
      <c r="P42" s="59"/>
      <c r="Q42" s="73"/>
      <c r="R42" s="60"/>
      <c r="S42" s="60"/>
      <c r="T42" s="75"/>
      <c r="V42" s="60"/>
      <c r="X42" s="2"/>
      <c r="Y42" s="61"/>
      <c r="Z42" s="60"/>
    </row>
    <row r="43" spans="1:29" ht="25.35" customHeight="1">
      <c r="A43" s="63">
        <v>27</v>
      </c>
      <c r="B43" s="69" t="s">
        <v>36</v>
      </c>
      <c r="C43" s="68" t="s">
        <v>145</v>
      </c>
      <c r="D43" s="67">
        <v>66</v>
      </c>
      <c r="E43" s="66" t="s">
        <v>36</v>
      </c>
      <c r="F43" s="66" t="s">
        <v>36</v>
      </c>
      <c r="G43" s="67">
        <v>18</v>
      </c>
      <c r="H43" s="66">
        <v>1</v>
      </c>
      <c r="I43" s="66">
        <f>G43/H43</f>
        <v>18</v>
      </c>
      <c r="J43" s="66">
        <v>1</v>
      </c>
      <c r="K43" s="66" t="s">
        <v>36</v>
      </c>
      <c r="L43" s="67">
        <v>30543.25</v>
      </c>
      <c r="M43" s="67">
        <v>5014</v>
      </c>
      <c r="N43" s="65">
        <v>44631</v>
      </c>
      <c r="O43" s="64" t="s">
        <v>41</v>
      </c>
      <c r="P43" s="61"/>
      <c r="Q43" s="73"/>
      <c r="R43" s="60"/>
      <c r="S43" s="74"/>
      <c r="T43" s="74"/>
      <c r="U43" s="60"/>
      <c r="V43" s="2"/>
      <c r="W43" s="60"/>
      <c r="X43" s="75"/>
      <c r="Y43" s="60"/>
      <c r="Z43" s="75"/>
    </row>
    <row r="44" spans="1:29" ht="25.35" customHeight="1">
      <c r="A44" s="41"/>
      <c r="B44" s="41"/>
      <c r="C44" s="52" t="s">
        <v>381</v>
      </c>
      <c r="D44" s="62">
        <f ca="1">SUM(D35:D43)</f>
        <v>284042.94000000006</v>
      </c>
      <c r="E44" s="62">
        <v>249918.44</v>
      </c>
      <c r="F44" s="72">
        <f t="shared" ref="F44" ca="1" si="5">(D44-E44)/E44</f>
        <v>0.13654254564008986</v>
      </c>
      <c r="G44" s="62">
        <f t="shared" ref="G44" ca="1" si="6">SUM(G35:G43)</f>
        <v>50544</v>
      </c>
      <c r="H44" s="62"/>
      <c r="I44" s="43"/>
      <c r="J44" s="42"/>
      <c r="K44" s="44"/>
      <c r="L44" s="45"/>
      <c r="M44" s="49"/>
      <c r="N44" s="46"/>
      <c r="O44" s="53"/>
      <c r="R44" s="61"/>
      <c r="U44" s="61"/>
      <c r="W44" s="61"/>
      <c r="Z44" s="61"/>
    </row>
    <row r="45" spans="1:29" ht="23.1" customHeight="1">
      <c r="Z45" s="4"/>
    </row>
    <row r="46" spans="1:29" ht="17.25" customHeight="1"/>
    <row r="57" spans="16:18">
      <c r="R57" s="61"/>
    </row>
    <row r="62" spans="16:18">
      <c r="P62" s="61"/>
    </row>
    <row r="66" spans="21:26" ht="12" customHeight="1"/>
    <row r="76" spans="21:26">
      <c r="U76" s="61"/>
      <c r="W76" s="61"/>
      <c r="Z76" s="61"/>
    </row>
  </sheetData>
  <sortState xmlns:xlrd2="http://schemas.microsoft.com/office/spreadsheetml/2017/richdata2" ref="B13:P43">
    <sortCondition descending="1" ref="D13:D43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72D4D-6E7D-4408-832D-97D13AA0A4F5}">
  <dimension ref="A1:AC74"/>
  <sheetViews>
    <sheetView topLeftCell="A22" zoomScale="60" zoomScaleNormal="60" workbookViewId="0">
      <selection activeCell="A41" sqref="A41:XFD4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7.5546875" style="1" customWidth="1"/>
    <col min="17" max="17" width="6.6640625" style="1" customWidth="1"/>
    <col min="18" max="19" width="11.5546875" style="1" customWidth="1"/>
    <col min="20" max="20" width="12.5546875" style="1" bestFit="1" customWidth="1"/>
    <col min="21" max="21" width="15.109375" style="1" customWidth="1"/>
    <col min="22" max="22" width="14.88671875" style="1" customWidth="1"/>
    <col min="23" max="23" width="11.88671875" style="1" bestFit="1" customWidth="1"/>
    <col min="24" max="24" width="14.44140625" style="1" bestFit="1" customWidth="1"/>
    <col min="25" max="25" width="12" style="1" bestFit="1" customWidth="1"/>
    <col min="26" max="26" width="13.664062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6" ht="19.5" customHeight="1">
      <c r="E1" s="30" t="s">
        <v>672</v>
      </c>
      <c r="F1" s="30"/>
      <c r="G1" s="30"/>
      <c r="H1" s="30"/>
      <c r="I1" s="30"/>
    </row>
    <row r="2" spans="1:26" ht="19.5" customHeight="1">
      <c r="E2" s="30" t="s">
        <v>673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V5" s="4"/>
    </row>
    <row r="6" spans="1:26">
      <c r="A6" s="207"/>
      <c r="B6" s="207"/>
      <c r="C6" s="212"/>
      <c r="D6" s="32" t="s">
        <v>670</v>
      </c>
      <c r="E6" s="32" t="s">
        <v>664</v>
      </c>
      <c r="F6" s="212"/>
      <c r="G6" s="212" t="s">
        <v>670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V8" s="4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0"/>
      <c r="W9" s="61"/>
      <c r="X9" s="61"/>
      <c r="Z9" s="60"/>
    </row>
    <row r="10" spans="1:26">
      <c r="A10" s="207"/>
      <c r="B10" s="207"/>
      <c r="C10" s="212"/>
      <c r="D10" s="32" t="s">
        <v>671</v>
      </c>
      <c r="E10" s="32" t="s">
        <v>665</v>
      </c>
      <c r="F10" s="212"/>
      <c r="G10" s="32" t="s">
        <v>671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0"/>
      <c r="W10" s="61"/>
      <c r="X10" s="61"/>
      <c r="Z10" s="60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73"/>
      <c r="S11" s="73"/>
      <c r="T11" s="73"/>
      <c r="U11" s="73"/>
      <c r="V11" s="73"/>
      <c r="W11" s="61"/>
      <c r="X11" s="61"/>
      <c r="Y11" s="73"/>
      <c r="Z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</row>
    <row r="13" spans="1:26" ht="25.35" customHeight="1">
      <c r="A13" s="63">
        <v>1</v>
      </c>
      <c r="B13" s="63">
        <v>1</v>
      </c>
      <c r="C13" s="68" t="s">
        <v>652</v>
      </c>
      <c r="D13" s="67">
        <v>112526.29</v>
      </c>
      <c r="E13" s="66">
        <v>181767.81</v>
      </c>
      <c r="F13" s="70">
        <f t="shared" ref="F13:F18" si="0">(D13-E13)/E13</f>
        <v>-0.3809338958311706</v>
      </c>
      <c r="G13" s="67">
        <v>22078</v>
      </c>
      <c r="H13" s="66">
        <v>674</v>
      </c>
      <c r="I13" s="66">
        <f t="shared" ref="I13:I18" si="1">G13/H13</f>
        <v>32.7566765578635</v>
      </c>
      <c r="J13" s="66">
        <v>30</v>
      </c>
      <c r="K13" s="66">
        <v>4</v>
      </c>
      <c r="L13" s="67">
        <v>1020560</v>
      </c>
      <c r="M13" s="67">
        <v>186748</v>
      </c>
      <c r="N13" s="65">
        <v>44743</v>
      </c>
      <c r="O13" s="64" t="s">
        <v>37</v>
      </c>
      <c r="P13" s="61"/>
      <c r="Q13" s="73"/>
      <c r="R13" s="2"/>
      <c r="S13" s="61"/>
      <c r="T13" s="60"/>
      <c r="V13" s="4"/>
      <c r="W13" s="2"/>
      <c r="X13" s="60"/>
      <c r="Y13" s="60"/>
      <c r="Z13" s="60"/>
    </row>
    <row r="14" spans="1:26" ht="25.35" customHeight="1">
      <c r="A14" s="63">
        <v>2</v>
      </c>
      <c r="B14" s="63">
        <v>2</v>
      </c>
      <c r="C14" s="68" t="s">
        <v>653</v>
      </c>
      <c r="D14" s="67">
        <v>46442.66</v>
      </c>
      <c r="E14" s="66">
        <v>77456.490000000005</v>
      </c>
      <c r="F14" s="70">
        <f t="shared" si="0"/>
        <v>-0.40040324574480457</v>
      </c>
      <c r="G14" s="67">
        <v>6722</v>
      </c>
      <c r="H14" s="66">
        <v>327</v>
      </c>
      <c r="I14" s="66">
        <f t="shared" si="1"/>
        <v>20.556574923547402</v>
      </c>
      <c r="J14" s="66">
        <v>21</v>
      </c>
      <c r="K14" s="66">
        <v>3</v>
      </c>
      <c r="L14" s="67">
        <v>315805</v>
      </c>
      <c r="M14" s="67">
        <v>43765</v>
      </c>
      <c r="N14" s="65">
        <v>44750</v>
      </c>
      <c r="O14" s="64" t="s">
        <v>43</v>
      </c>
      <c r="P14" s="61"/>
      <c r="Q14" s="73"/>
      <c r="R14" s="60"/>
      <c r="S14" s="75"/>
      <c r="T14" s="60"/>
      <c r="V14" s="4"/>
      <c r="W14" s="2"/>
      <c r="X14" s="60"/>
      <c r="Y14" s="60"/>
      <c r="Z14" s="60"/>
    </row>
    <row r="15" spans="1:26" ht="25.35" customHeight="1">
      <c r="A15" s="63">
        <v>3</v>
      </c>
      <c r="B15" s="63">
        <v>4</v>
      </c>
      <c r="C15" s="68" t="s">
        <v>641</v>
      </c>
      <c r="D15" s="67">
        <v>20736.43</v>
      </c>
      <c r="E15" s="66">
        <v>30847.58</v>
      </c>
      <c r="F15" s="70">
        <f t="shared" si="0"/>
        <v>-0.32777773815644534</v>
      </c>
      <c r="G15" s="67">
        <v>3354</v>
      </c>
      <c r="H15" s="66">
        <v>140</v>
      </c>
      <c r="I15" s="66">
        <f t="shared" si="1"/>
        <v>23.957142857142856</v>
      </c>
      <c r="J15" s="66">
        <v>13</v>
      </c>
      <c r="K15" s="66">
        <v>5</v>
      </c>
      <c r="L15" s="67">
        <v>202779.16</v>
      </c>
      <c r="M15" s="67">
        <v>30890</v>
      </c>
      <c r="N15" s="65">
        <v>44736</v>
      </c>
      <c r="O15" s="64" t="s">
        <v>56</v>
      </c>
      <c r="P15" s="86"/>
      <c r="Q15" s="73"/>
      <c r="V15" s="4"/>
      <c r="W15" s="2"/>
      <c r="X15" s="60"/>
      <c r="Y15" s="60"/>
      <c r="Z15" s="60"/>
    </row>
    <row r="16" spans="1:26" ht="25.35" customHeight="1">
      <c r="A16" s="63">
        <v>4</v>
      </c>
      <c r="B16" s="63">
        <v>5</v>
      </c>
      <c r="C16" s="68" t="s">
        <v>38</v>
      </c>
      <c r="D16" s="67">
        <v>13375.12</v>
      </c>
      <c r="E16" s="66">
        <v>17922.25</v>
      </c>
      <c r="F16" s="70">
        <f t="shared" si="0"/>
        <v>-0.25371423788865793</v>
      </c>
      <c r="G16" s="67">
        <v>2037</v>
      </c>
      <c r="H16" s="66">
        <v>76</v>
      </c>
      <c r="I16" s="66">
        <f t="shared" si="1"/>
        <v>26.80263157894737</v>
      </c>
      <c r="J16" s="66">
        <v>7</v>
      </c>
      <c r="K16" s="66">
        <v>9</v>
      </c>
      <c r="L16" s="67">
        <v>316486</v>
      </c>
      <c r="M16" s="67">
        <v>47135</v>
      </c>
      <c r="N16" s="65">
        <v>44708</v>
      </c>
      <c r="O16" s="64" t="s">
        <v>39</v>
      </c>
      <c r="P16" s="86"/>
      <c r="Q16" s="73"/>
      <c r="V16" s="4"/>
      <c r="W16" s="2"/>
      <c r="X16" s="60"/>
      <c r="Y16" s="60"/>
      <c r="Z16" s="60"/>
    </row>
    <row r="17" spans="1:29" ht="25.35" customHeight="1">
      <c r="A17" s="63">
        <v>5</v>
      </c>
      <c r="B17" s="63">
        <v>6</v>
      </c>
      <c r="C17" s="68" t="s">
        <v>651</v>
      </c>
      <c r="D17" s="67">
        <v>11588.15</v>
      </c>
      <c r="E17" s="66">
        <v>12890.4</v>
      </c>
      <c r="F17" s="70">
        <f t="shared" si="0"/>
        <v>-0.10102479364488301</v>
      </c>
      <c r="G17" s="67">
        <v>1766</v>
      </c>
      <c r="H17" s="66">
        <v>56</v>
      </c>
      <c r="I17" s="66">
        <f t="shared" si="1"/>
        <v>31.535714285714285</v>
      </c>
      <c r="J17" s="66">
        <v>6</v>
      </c>
      <c r="K17" s="66">
        <v>5</v>
      </c>
      <c r="L17" s="67">
        <v>84490</v>
      </c>
      <c r="M17" s="67">
        <v>12760</v>
      </c>
      <c r="N17" s="65">
        <v>44736</v>
      </c>
      <c r="O17" s="64" t="s">
        <v>37</v>
      </c>
      <c r="P17" s="59"/>
      <c r="Q17" s="73"/>
      <c r="R17" s="60"/>
      <c r="S17" s="74"/>
      <c r="T17" s="74"/>
      <c r="U17" s="60"/>
      <c r="V17" s="60"/>
      <c r="W17" s="2"/>
      <c r="X17" s="75"/>
      <c r="Y17" s="60"/>
      <c r="Z17" s="75"/>
    </row>
    <row r="18" spans="1:29" ht="25.35" customHeight="1">
      <c r="A18" s="63">
        <v>6</v>
      </c>
      <c r="B18" s="63">
        <v>3</v>
      </c>
      <c r="C18" s="68" t="s">
        <v>638</v>
      </c>
      <c r="D18" s="67">
        <v>11354.97</v>
      </c>
      <c r="E18" s="66">
        <v>37246.589999999997</v>
      </c>
      <c r="F18" s="70">
        <f t="shared" si="0"/>
        <v>-0.69514068267725981</v>
      </c>
      <c r="G18" s="67">
        <v>4228</v>
      </c>
      <c r="H18" s="66">
        <v>202</v>
      </c>
      <c r="I18" s="66">
        <f t="shared" si="1"/>
        <v>20.93069306930693</v>
      </c>
      <c r="J18" s="66">
        <v>9</v>
      </c>
      <c r="K18" s="66">
        <v>5</v>
      </c>
      <c r="L18" s="67">
        <v>270695.94</v>
      </c>
      <c r="M18" s="67">
        <v>42110</v>
      </c>
      <c r="N18" s="65">
        <v>44736</v>
      </c>
      <c r="O18" s="64" t="s">
        <v>639</v>
      </c>
      <c r="P18" s="61"/>
      <c r="Q18" s="73"/>
      <c r="R18" s="60"/>
      <c r="S18" s="75"/>
      <c r="T18" s="60"/>
      <c r="V18" s="4"/>
      <c r="W18" s="2"/>
      <c r="X18" s="60"/>
      <c r="Y18" s="60"/>
      <c r="Z18" s="60"/>
    </row>
    <row r="19" spans="1:29" ht="25.35" customHeight="1">
      <c r="A19" s="63">
        <v>7</v>
      </c>
      <c r="B19" s="63" t="s">
        <v>34</v>
      </c>
      <c r="C19" s="68" t="s">
        <v>668</v>
      </c>
      <c r="D19" s="67">
        <v>6496</v>
      </c>
      <c r="E19" s="66" t="s">
        <v>36</v>
      </c>
      <c r="F19" s="66" t="s">
        <v>36</v>
      </c>
      <c r="G19" s="67">
        <v>1127</v>
      </c>
      <c r="H19" s="66" t="s">
        <v>36</v>
      </c>
      <c r="I19" s="66" t="s">
        <v>36</v>
      </c>
      <c r="J19" s="66">
        <v>16</v>
      </c>
      <c r="K19" s="66">
        <v>1</v>
      </c>
      <c r="L19" s="67" t="s">
        <v>675</v>
      </c>
      <c r="M19" s="67">
        <v>1127</v>
      </c>
      <c r="N19" s="65">
        <v>44764</v>
      </c>
      <c r="O19" s="64" t="s">
        <v>47</v>
      </c>
      <c r="P19" s="61"/>
      <c r="Q19" s="73"/>
      <c r="V19" s="4"/>
      <c r="W19" s="2"/>
      <c r="X19" s="60"/>
      <c r="Y19" s="60"/>
      <c r="Z19" s="60"/>
    </row>
    <row r="20" spans="1:29" ht="25.35" customHeight="1">
      <c r="A20" s="63">
        <v>8</v>
      </c>
      <c r="B20" s="76" t="s">
        <v>58</v>
      </c>
      <c r="C20" s="68" t="s">
        <v>676</v>
      </c>
      <c r="D20" s="67">
        <v>5827.47</v>
      </c>
      <c r="E20" s="66" t="s">
        <v>36</v>
      </c>
      <c r="F20" s="66" t="s">
        <v>36</v>
      </c>
      <c r="G20" s="67">
        <v>1411</v>
      </c>
      <c r="H20" s="66">
        <v>11</v>
      </c>
      <c r="I20" s="66">
        <f>G20/H20</f>
        <v>128.27272727272728</v>
      </c>
      <c r="J20" s="66">
        <v>9</v>
      </c>
      <c r="K20" s="66">
        <v>0</v>
      </c>
      <c r="L20" s="67">
        <v>5827.47</v>
      </c>
      <c r="M20" s="67">
        <v>1411</v>
      </c>
      <c r="N20" s="65" t="s">
        <v>60</v>
      </c>
      <c r="O20" s="64" t="s">
        <v>56</v>
      </c>
      <c r="P20" s="73"/>
      <c r="Q20" s="73"/>
      <c r="R20" s="75"/>
      <c r="S20" s="75"/>
      <c r="T20" s="4"/>
      <c r="U20" s="4"/>
      <c r="V20" s="4"/>
      <c r="W20" s="60"/>
      <c r="X20" s="2"/>
      <c r="Y20" s="4"/>
      <c r="Z20" s="60"/>
    </row>
    <row r="21" spans="1:29" ht="25.35" customHeight="1">
      <c r="A21" s="63">
        <v>9</v>
      </c>
      <c r="B21" s="76">
        <v>8</v>
      </c>
      <c r="C21" s="68" t="s">
        <v>35</v>
      </c>
      <c r="D21" s="67">
        <v>5616.25</v>
      </c>
      <c r="E21" s="66">
        <v>7030.66</v>
      </c>
      <c r="F21" s="70">
        <f>(D21-E21)/E21</f>
        <v>-0.20117741435370221</v>
      </c>
      <c r="G21" s="67">
        <v>996</v>
      </c>
      <c r="H21" s="66">
        <v>63</v>
      </c>
      <c r="I21" s="66">
        <f>G21/H21</f>
        <v>15.80952380952381</v>
      </c>
      <c r="J21" s="66">
        <v>7</v>
      </c>
      <c r="K21" s="66">
        <v>7</v>
      </c>
      <c r="L21" s="67">
        <v>192346</v>
      </c>
      <c r="M21" s="67">
        <v>29954</v>
      </c>
      <c r="N21" s="65">
        <v>44722</v>
      </c>
      <c r="O21" s="64" t="s">
        <v>37</v>
      </c>
      <c r="P21" s="73"/>
      <c r="Q21" s="73"/>
      <c r="R21" s="75"/>
      <c r="S21" s="75"/>
      <c r="T21" s="4"/>
      <c r="U21" s="4"/>
      <c r="V21" s="4"/>
      <c r="W21" s="60"/>
      <c r="X21" s="2"/>
      <c r="Y21" s="4"/>
      <c r="Z21" s="60"/>
    </row>
    <row r="22" spans="1:29" ht="25.35" customHeight="1">
      <c r="A22" s="63">
        <v>10</v>
      </c>
      <c r="B22" s="63">
        <v>7</v>
      </c>
      <c r="C22" s="68" t="s">
        <v>659</v>
      </c>
      <c r="D22" s="67">
        <v>4948</v>
      </c>
      <c r="E22" s="66">
        <v>10459</v>
      </c>
      <c r="F22" s="70">
        <f>(D22-E22)/E22</f>
        <v>-0.52691461898843106</v>
      </c>
      <c r="G22" s="67">
        <v>809</v>
      </c>
      <c r="H22" s="66" t="s">
        <v>36</v>
      </c>
      <c r="I22" s="66" t="s">
        <v>36</v>
      </c>
      <c r="J22" s="66">
        <v>10</v>
      </c>
      <c r="K22" s="66">
        <v>3</v>
      </c>
      <c r="L22" s="67">
        <v>35144</v>
      </c>
      <c r="M22" s="67">
        <v>5385</v>
      </c>
      <c r="N22" s="65">
        <v>44750</v>
      </c>
      <c r="O22" s="64" t="s">
        <v>47</v>
      </c>
      <c r="P22" s="61"/>
      <c r="Q22" s="73"/>
      <c r="R22" s="2"/>
      <c r="S22" s="60"/>
      <c r="T22" s="61"/>
      <c r="V22" s="4"/>
      <c r="W22" s="2"/>
      <c r="X22" s="60"/>
      <c r="Y22" s="60"/>
      <c r="Z22" s="60"/>
    </row>
    <row r="23" spans="1:29" ht="25.35" customHeight="1">
      <c r="A23" s="41"/>
      <c r="B23" s="41"/>
      <c r="C23" s="52" t="s">
        <v>52</v>
      </c>
      <c r="D23" s="62">
        <f>SUM(D13:D22)</f>
        <v>238911.34</v>
      </c>
      <c r="E23" s="62">
        <v>382885.28</v>
      </c>
      <c r="F23" s="72">
        <f>(D23-E23)/E23</f>
        <v>-0.37602370088502757</v>
      </c>
      <c r="G23" s="62">
        <f t="shared" ref="G23" si="2">SUM(G13:G22)</f>
        <v>44528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1"/>
      <c r="W23" s="60"/>
      <c r="Z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W24" s="61"/>
    </row>
    <row r="25" spans="1:29" ht="25.35" customHeight="1">
      <c r="A25" s="63">
        <v>11</v>
      </c>
      <c r="B25" s="76">
        <v>9</v>
      </c>
      <c r="C25" s="68" t="s">
        <v>59</v>
      </c>
      <c r="D25" s="67">
        <v>4606.2299999999996</v>
      </c>
      <c r="E25" s="66">
        <v>5050</v>
      </c>
      <c r="F25" s="70">
        <f>(D25-E25)/E25</f>
        <v>-8.7875247524752564E-2</v>
      </c>
      <c r="G25" s="67">
        <v>1092</v>
      </c>
      <c r="H25" s="66">
        <v>72</v>
      </c>
      <c r="I25" s="66">
        <f t="shared" ref="I25:I34" si="3">G25/H25</f>
        <v>15.166666666666666</v>
      </c>
      <c r="J25" s="66">
        <v>8</v>
      </c>
      <c r="K25" s="66">
        <v>6</v>
      </c>
      <c r="L25" s="67">
        <v>79992</v>
      </c>
      <c r="M25" s="67">
        <v>18031</v>
      </c>
      <c r="N25" s="65">
        <v>44729</v>
      </c>
      <c r="O25" s="64" t="s">
        <v>43</v>
      </c>
      <c r="P25" s="9"/>
      <c r="Q25" s="73"/>
      <c r="R25" s="73"/>
      <c r="S25" s="61"/>
      <c r="T25" s="61"/>
      <c r="U25" s="61"/>
      <c r="W25" s="61"/>
      <c r="X25" s="75"/>
      <c r="Y25" s="74"/>
      <c r="Z25" s="2"/>
      <c r="AA25" s="75"/>
      <c r="AB25" s="60"/>
      <c r="AC25" s="60"/>
    </row>
    <row r="26" spans="1:29" ht="25.35" customHeight="1">
      <c r="A26" s="63">
        <v>12</v>
      </c>
      <c r="B26" s="63">
        <v>10</v>
      </c>
      <c r="C26" s="68" t="s">
        <v>40</v>
      </c>
      <c r="D26" s="67">
        <v>1533.55</v>
      </c>
      <c r="E26" s="66">
        <v>2214.5</v>
      </c>
      <c r="F26" s="70">
        <f>(D26-E26)/E26</f>
        <v>-0.30749604876947395</v>
      </c>
      <c r="G26" s="67">
        <v>332</v>
      </c>
      <c r="H26" s="66">
        <v>22</v>
      </c>
      <c r="I26" s="66">
        <f t="shared" si="3"/>
        <v>15.090909090909092</v>
      </c>
      <c r="J26" s="66">
        <v>3</v>
      </c>
      <c r="K26" s="69">
        <v>8</v>
      </c>
      <c r="L26" s="67">
        <v>73589.48</v>
      </c>
      <c r="M26" s="67">
        <v>17135</v>
      </c>
      <c r="N26" s="65">
        <v>44715</v>
      </c>
      <c r="O26" s="64" t="s">
        <v>41</v>
      </c>
      <c r="P26" s="61"/>
      <c r="Q26" s="73"/>
      <c r="R26" s="2"/>
      <c r="S26" s="60"/>
      <c r="T26" s="61"/>
      <c r="V26" s="4"/>
      <c r="W26" s="2"/>
      <c r="X26" s="60"/>
      <c r="Z26" s="60"/>
    </row>
    <row r="27" spans="1:29" ht="25.35" customHeight="1">
      <c r="A27" s="63">
        <v>13</v>
      </c>
      <c r="B27" s="63">
        <v>12</v>
      </c>
      <c r="C27" s="68" t="s">
        <v>49</v>
      </c>
      <c r="D27" s="67">
        <v>1469.4699999999998</v>
      </c>
      <c r="E27" s="66">
        <v>782.7</v>
      </c>
      <c r="F27" s="70">
        <f>(D27-E27)/E27</f>
        <v>0.87743707678548577</v>
      </c>
      <c r="G27" s="67">
        <v>476</v>
      </c>
      <c r="H27" s="66">
        <v>29</v>
      </c>
      <c r="I27" s="66">
        <f t="shared" si="3"/>
        <v>16.413793103448278</v>
      </c>
      <c r="J27" s="66">
        <v>5</v>
      </c>
      <c r="K27" s="69">
        <v>9</v>
      </c>
      <c r="L27" s="67">
        <v>35524.74</v>
      </c>
      <c r="M27" s="67">
        <v>8887</v>
      </c>
      <c r="N27" s="65">
        <v>44708</v>
      </c>
      <c r="O27" s="64" t="s">
        <v>50</v>
      </c>
      <c r="P27" s="59"/>
      <c r="Q27" s="73"/>
      <c r="R27" s="60"/>
      <c r="S27" s="74"/>
      <c r="T27" s="74"/>
      <c r="U27" s="60"/>
      <c r="V27" s="60"/>
      <c r="W27" s="60"/>
      <c r="X27" s="75"/>
      <c r="Y27" s="2"/>
      <c r="Z27" s="75"/>
    </row>
    <row r="28" spans="1:29" ht="25.35" customHeight="1">
      <c r="A28" s="63">
        <v>14</v>
      </c>
      <c r="B28" s="63">
        <v>11</v>
      </c>
      <c r="C28" s="68" t="s">
        <v>44</v>
      </c>
      <c r="D28" s="67">
        <v>1306.45</v>
      </c>
      <c r="E28" s="66">
        <v>1724.45</v>
      </c>
      <c r="F28" s="70">
        <f>(D28-E28)/E28</f>
        <v>-0.24239612630113949</v>
      </c>
      <c r="G28" s="67">
        <v>325</v>
      </c>
      <c r="H28" s="66">
        <v>14</v>
      </c>
      <c r="I28" s="66">
        <f t="shared" si="3"/>
        <v>23.214285714285715</v>
      </c>
      <c r="J28" s="66">
        <v>2</v>
      </c>
      <c r="K28" s="66">
        <v>17</v>
      </c>
      <c r="L28" s="67">
        <v>422610</v>
      </c>
      <c r="M28" s="67">
        <v>83050</v>
      </c>
      <c r="N28" s="65">
        <v>44652</v>
      </c>
      <c r="O28" s="64" t="s">
        <v>39</v>
      </c>
      <c r="P28" s="61"/>
      <c r="Q28" s="73"/>
      <c r="R28" s="73"/>
      <c r="S28" s="59"/>
      <c r="T28" s="73"/>
      <c r="U28" s="60"/>
      <c r="V28" s="74"/>
      <c r="W28" s="60"/>
      <c r="X28" s="2"/>
      <c r="Y28" s="74"/>
      <c r="Z28" s="60"/>
      <c r="AA28" s="75"/>
      <c r="AB28" s="60"/>
      <c r="AC28" s="75"/>
    </row>
    <row r="29" spans="1:29" ht="25.35" customHeight="1">
      <c r="A29" s="63">
        <v>15</v>
      </c>
      <c r="B29" s="69" t="s">
        <v>36</v>
      </c>
      <c r="C29" s="68" t="s">
        <v>677</v>
      </c>
      <c r="D29" s="67">
        <v>436.5</v>
      </c>
      <c r="E29" s="66" t="s">
        <v>36</v>
      </c>
      <c r="F29" s="66" t="s">
        <v>36</v>
      </c>
      <c r="G29" s="67">
        <v>117</v>
      </c>
      <c r="H29" s="66">
        <v>1</v>
      </c>
      <c r="I29" s="66">
        <f t="shared" si="3"/>
        <v>117</v>
      </c>
      <c r="J29" s="66">
        <v>1</v>
      </c>
      <c r="K29" s="66" t="s">
        <v>36</v>
      </c>
      <c r="L29" s="67">
        <v>436.5</v>
      </c>
      <c r="M29" s="67">
        <v>117</v>
      </c>
      <c r="N29" s="65">
        <v>41585</v>
      </c>
      <c r="O29" s="64" t="s">
        <v>41</v>
      </c>
      <c r="P29" s="61"/>
      <c r="Q29" s="73"/>
      <c r="R29" s="73"/>
      <c r="S29" s="73"/>
      <c r="T29" s="73"/>
      <c r="U29" s="74"/>
      <c r="V29" s="74"/>
      <c r="W29" s="60"/>
      <c r="X29" s="75"/>
      <c r="Y29" s="74"/>
      <c r="Z29" s="2"/>
      <c r="AA29" s="75"/>
      <c r="AB29" s="60"/>
    </row>
    <row r="30" spans="1:29" ht="25.35" customHeight="1">
      <c r="A30" s="63">
        <v>16</v>
      </c>
      <c r="B30" s="69" t="s">
        <v>36</v>
      </c>
      <c r="C30" s="68" t="s">
        <v>62</v>
      </c>
      <c r="D30" s="67">
        <v>411</v>
      </c>
      <c r="E30" s="66" t="s">
        <v>36</v>
      </c>
      <c r="F30" s="66" t="s">
        <v>36</v>
      </c>
      <c r="G30" s="67">
        <v>164</v>
      </c>
      <c r="H30" s="66">
        <v>6</v>
      </c>
      <c r="I30" s="66">
        <f t="shared" si="3"/>
        <v>27.333333333333332</v>
      </c>
      <c r="J30" s="66">
        <v>1</v>
      </c>
      <c r="K30" s="66" t="s">
        <v>36</v>
      </c>
      <c r="L30" s="67">
        <v>183986</v>
      </c>
      <c r="M30" s="67">
        <v>36485</v>
      </c>
      <c r="N30" s="65">
        <v>44568</v>
      </c>
      <c r="O30" s="64" t="s">
        <v>39</v>
      </c>
      <c r="P30" s="59"/>
      <c r="Q30" s="73"/>
      <c r="R30" s="60"/>
      <c r="S30" s="74"/>
      <c r="T30" s="74"/>
      <c r="U30" s="60"/>
      <c r="V30" s="60"/>
      <c r="W30" s="75"/>
      <c r="X30" s="60"/>
      <c r="Y30" s="2"/>
      <c r="Z30" s="75"/>
    </row>
    <row r="31" spans="1:29" ht="25.35" customHeight="1">
      <c r="A31" s="63">
        <v>17</v>
      </c>
      <c r="B31" s="66" t="s">
        <v>36</v>
      </c>
      <c r="C31" s="68" t="s">
        <v>65</v>
      </c>
      <c r="D31" s="67">
        <v>301.89999999999998</v>
      </c>
      <c r="E31" s="66" t="s">
        <v>36</v>
      </c>
      <c r="F31" s="66" t="s">
        <v>36</v>
      </c>
      <c r="G31" s="67">
        <v>117</v>
      </c>
      <c r="H31" s="66">
        <v>6</v>
      </c>
      <c r="I31" s="66">
        <f t="shared" si="3"/>
        <v>19.5</v>
      </c>
      <c r="J31" s="66">
        <v>1</v>
      </c>
      <c r="K31" s="66" t="s">
        <v>36</v>
      </c>
      <c r="L31" s="67">
        <v>100178.27</v>
      </c>
      <c r="M31" s="67">
        <v>20861</v>
      </c>
      <c r="N31" s="65">
        <v>44603</v>
      </c>
      <c r="O31" s="64" t="s">
        <v>41</v>
      </c>
      <c r="P31" s="61"/>
      <c r="Q31" s="73"/>
      <c r="R31" s="73"/>
      <c r="S31" s="59"/>
      <c r="T31" s="73"/>
      <c r="U31" s="60"/>
      <c r="V31" s="74"/>
      <c r="W31" s="60"/>
      <c r="X31" s="2"/>
      <c r="Y31" s="74"/>
      <c r="Z31" s="60"/>
      <c r="AA31" s="75"/>
      <c r="AB31" s="60"/>
      <c r="AC31" s="75"/>
    </row>
    <row r="32" spans="1:29" ht="25.35" customHeight="1">
      <c r="A32" s="63">
        <v>18</v>
      </c>
      <c r="B32" s="69" t="s">
        <v>36</v>
      </c>
      <c r="C32" s="68" t="s">
        <v>63</v>
      </c>
      <c r="D32" s="67">
        <v>296</v>
      </c>
      <c r="E32" s="66" t="s">
        <v>36</v>
      </c>
      <c r="F32" s="66" t="s">
        <v>36</v>
      </c>
      <c r="G32" s="67">
        <v>122</v>
      </c>
      <c r="H32" s="66">
        <v>6</v>
      </c>
      <c r="I32" s="66">
        <f t="shared" si="3"/>
        <v>20.333333333333332</v>
      </c>
      <c r="J32" s="66">
        <v>1</v>
      </c>
      <c r="K32" s="66" t="s">
        <v>36</v>
      </c>
      <c r="L32" s="67">
        <v>46961.22</v>
      </c>
      <c r="M32" s="67">
        <v>10252</v>
      </c>
      <c r="N32" s="65">
        <v>44470</v>
      </c>
      <c r="O32" s="64" t="s">
        <v>41</v>
      </c>
      <c r="P32" s="61"/>
      <c r="Q32" s="73"/>
      <c r="R32" s="73"/>
      <c r="S32" s="59"/>
      <c r="T32" s="73"/>
      <c r="U32" s="60"/>
      <c r="V32" s="60"/>
      <c r="W32" s="74"/>
      <c r="X32" s="2"/>
      <c r="Y32" s="74"/>
      <c r="Z32" s="60"/>
      <c r="AA32" s="75"/>
      <c r="AB32" s="60"/>
      <c r="AC32" s="75"/>
    </row>
    <row r="33" spans="1:29" ht="25.35" customHeight="1">
      <c r="A33" s="63">
        <v>19</v>
      </c>
      <c r="B33" s="69" t="s">
        <v>36</v>
      </c>
      <c r="C33" s="68" t="s">
        <v>70</v>
      </c>
      <c r="D33" s="67">
        <v>272</v>
      </c>
      <c r="E33" s="66" t="s">
        <v>36</v>
      </c>
      <c r="F33" s="66" t="s">
        <v>36</v>
      </c>
      <c r="G33" s="67">
        <v>108</v>
      </c>
      <c r="H33" s="66">
        <v>6</v>
      </c>
      <c r="I33" s="66">
        <f t="shared" si="3"/>
        <v>18</v>
      </c>
      <c r="J33" s="66">
        <v>1</v>
      </c>
      <c r="K33" s="66" t="s">
        <v>36</v>
      </c>
      <c r="L33" s="67">
        <v>318121</v>
      </c>
      <c r="M33" s="67">
        <v>64750</v>
      </c>
      <c r="N33" s="65">
        <v>44554</v>
      </c>
      <c r="O33" s="64" t="s">
        <v>37</v>
      </c>
      <c r="P33" s="61"/>
      <c r="Q33" s="73"/>
      <c r="R33" s="73"/>
      <c r="S33" s="59"/>
      <c r="T33" s="73"/>
      <c r="V33" s="4"/>
      <c r="W33" s="74"/>
      <c r="X33" s="60"/>
      <c r="Z33" s="74"/>
      <c r="AA33" s="75"/>
      <c r="AB33" s="60"/>
      <c r="AC33" s="75"/>
    </row>
    <row r="34" spans="1:29" ht="25.35" customHeight="1">
      <c r="A34" s="63">
        <v>20</v>
      </c>
      <c r="B34" s="63">
        <v>14</v>
      </c>
      <c r="C34" s="68" t="s">
        <v>61</v>
      </c>
      <c r="D34" s="67">
        <v>134</v>
      </c>
      <c r="E34" s="66">
        <v>496.9</v>
      </c>
      <c r="F34" s="70">
        <f>(D34-E34)/E34</f>
        <v>-0.73032803380961964</v>
      </c>
      <c r="G34" s="67">
        <v>30</v>
      </c>
      <c r="H34" s="66">
        <v>2</v>
      </c>
      <c r="I34" s="66">
        <f t="shared" si="3"/>
        <v>15</v>
      </c>
      <c r="J34" s="66">
        <v>2</v>
      </c>
      <c r="K34" s="66">
        <v>13</v>
      </c>
      <c r="L34" s="67">
        <v>26034.18</v>
      </c>
      <c r="M34" s="67">
        <v>4448</v>
      </c>
      <c r="N34" s="65">
        <v>44680</v>
      </c>
      <c r="O34" s="64" t="s">
        <v>50</v>
      </c>
      <c r="P34" s="86"/>
      <c r="Q34" s="73"/>
      <c r="R34" s="60"/>
      <c r="S34" s="60"/>
      <c r="T34" s="75"/>
      <c r="V34" s="60"/>
      <c r="X34" s="2"/>
      <c r="Y34" s="61"/>
      <c r="Z34" s="60"/>
    </row>
    <row r="35" spans="1:29" ht="25.35" customHeight="1">
      <c r="A35" s="41"/>
      <c r="B35" s="41"/>
      <c r="C35" s="52" t="s">
        <v>66</v>
      </c>
      <c r="D35" s="62">
        <f>SUM(D23:D34)</f>
        <v>249678.44</v>
      </c>
      <c r="E35" s="62">
        <v>387727.83000000007</v>
      </c>
      <c r="F35" s="72">
        <f>(D35-E35)/E35</f>
        <v>-0.35604715297325973</v>
      </c>
      <c r="G35" s="62">
        <f t="shared" ref="G35" si="4">SUM(G23:G34)</f>
        <v>47411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0"/>
      <c r="V35" s="61"/>
      <c r="W35" s="60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R36" s="73"/>
      <c r="U36" s="61"/>
      <c r="V36" s="61"/>
      <c r="W36" s="61"/>
    </row>
    <row r="37" spans="1:29" ht="25.35" customHeight="1">
      <c r="A37" s="63">
        <v>21</v>
      </c>
      <c r="B37" s="69" t="s">
        <v>36</v>
      </c>
      <c r="C37" s="68" t="s">
        <v>193</v>
      </c>
      <c r="D37" s="67">
        <v>69</v>
      </c>
      <c r="E37" s="66" t="s">
        <v>36</v>
      </c>
      <c r="F37" s="66" t="s">
        <v>36</v>
      </c>
      <c r="G37" s="67">
        <v>19</v>
      </c>
      <c r="H37" s="66">
        <v>1</v>
      </c>
      <c r="I37" s="66">
        <f>G37/H37</f>
        <v>19</v>
      </c>
      <c r="J37" s="66">
        <v>1</v>
      </c>
      <c r="K37" s="66" t="s">
        <v>36</v>
      </c>
      <c r="L37" s="67">
        <v>450800.95</v>
      </c>
      <c r="M37" s="67">
        <v>67560</v>
      </c>
      <c r="N37" s="65">
        <v>44456</v>
      </c>
      <c r="O37" s="64" t="s">
        <v>56</v>
      </c>
      <c r="P37" s="61"/>
      <c r="Q37" s="73"/>
      <c r="R37" s="60"/>
      <c r="S37" s="60"/>
      <c r="T37" s="75"/>
      <c r="V37" s="60"/>
      <c r="W37" s="2"/>
      <c r="X37" s="2"/>
      <c r="Y37" s="61"/>
      <c r="Z37" s="60"/>
    </row>
    <row r="38" spans="1:29" ht="25.35" customHeight="1">
      <c r="A38" s="63">
        <v>22</v>
      </c>
      <c r="B38" s="63">
        <v>21</v>
      </c>
      <c r="C38" s="68" t="s">
        <v>636</v>
      </c>
      <c r="D38" s="67">
        <v>64</v>
      </c>
      <c r="E38" s="66">
        <v>59</v>
      </c>
      <c r="F38" s="70">
        <f>(D38-E38)/E38</f>
        <v>8.4745762711864403E-2</v>
      </c>
      <c r="G38" s="67">
        <v>17</v>
      </c>
      <c r="H38" s="66">
        <v>1</v>
      </c>
      <c r="I38" s="66">
        <f>G38/H38</f>
        <v>17</v>
      </c>
      <c r="J38" s="66">
        <v>1</v>
      </c>
      <c r="K38" s="66">
        <v>6</v>
      </c>
      <c r="L38" s="67">
        <v>14478.35</v>
      </c>
      <c r="M38" s="67">
        <v>2666</v>
      </c>
      <c r="N38" s="65">
        <v>44729</v>
      </c>
      <c r="O38" s="64" t="s">
        <v>50</v>
      </c>
      <c r="P38" s="59"/>
      <c r="Q38" s="73"/>
      <c r="R38" s="73"/>
      <c r="S38" s="59"/>
      <c r="T38" s="73"/>
      <c r="U38" s="60"/>
      <c r="V38" s="74"/>
      <c r="W38" s="60"/>
      <c r="X38" s="2"/>
      <c r="Y38" s="74"/>
      <c r="Z38" s="60"/>
      <c r="AA38" s="75"/>
      <c r="AB38" s="60"/>
      <c r="AC38" s="75"/>
    </row>
    <row r="39" spans="1:29" ht="25.35" customHeight="1">
      <c r="A39" s="63">
        <v>23</v>
      </c>
      <c r="B39" s="23">
        <v>18</v>
      </c>
      <c r="C39" s="68" t="s">
        <v>57</v>
      </c>
      <c r="D39" s="67">
        <v>44</v>
      </c>
      <c r="E39" s="66">
        <v>142</v>
      </c>
      <c r="F39" s="70">
        <f>(D39-E39)/E39</f>
        <v>-0.6901408450704225</v>
      </c>
      <c r="G39" s="67">
        <v>17</v>
      </c>
      <c r="H39" s="66" t="s">
        <v>36</v>
      </c>
      <c r="I39" s="66" t="s">
        <v>36</v>
      </c>
      <c r="J39" s="66">
        <v>1</v>
      </c>
      <c r="K39" s="66">
        <v>8</v>
      </c>
      <c r="L39" s="67" t="s">
        <v>674</v>
      </c>
      <c r="M39" s="67">
        <v>9285</v>
      </c>
      <c r="N39" s="65">
        <v>44694</v>
      </c>
      <c r="O39" s="64" t="s">
        <v>47</v>
      </c>
      <c r="P39" s="61"/>
      <c r="Q39" s="73"/>
      <c r="R39" s="60"/>
      <c r="S39" s="74"/>
      <c r="T39" s="74"/>
      <c r="U39" s="60"/>
      <c r="V39" s="2"/>
      <c r="W39" s="60"/>
      <c r="X39" s="75"/>
      <c r="Y39" s="60"/>
      <c r="Z39" s="75"/>
    </row>
    <row r="40" spans="1:29" ht="25.35" customHeight="1">
      <c r="A40" s="63">
        <v>24</v>
      </c>
      <c r="B40" s="69" t="s">
        <v>36</v>
      </c>
      <c r="C40" s="68" t="s">
        <v>669</v>
      </c>
      <c r="D40" s="67">
        <v>35</v>
      </c>
      <c r="E40" s="66" t="s">
        <v>36</v>
      </c>
      <c r="F40" s="66" t="s">
        <v>36</v>
      </c>
      <c r="G40" s="67">
        <v>5</v>
      </c>
      <c r="H40" s="66" t="s">
        <v>36</v>
      </c>
      <c r="I40" s="66" t="s">
        <v>36</v>
      </c>
      <c r="J40" s="66" t="s">
        <v>36</v>
      </c>
      <c r="K40" s="66">
        <v>2</v>
      </c>
      <c r="L40" s="67">
        <v>690</v>
      </c>
      <c r="M40" s="67">
        <v>120</v>
      </c>
      <c r="N40" s="65">
        <v>44757</v>
      </c>
      <c r="O40" s="64" t="s">
        <v>82</v>
      </c>
      <c r="P40" s="61"/>
      <c r="Q40" s="73"/>
      <c r="R40" s="60"/>
      <c r="S40" s="74"/>
      <c r="T40" s="74"/>
      <c r="U40" s="60"/>
      <c r="V40" s="75"/>
      <c r="W40" s="60"/>
      <c r="X40" s="2"/>
      <c r="Y40" s="60"/>
      <c r="Z40" s="75"/>
    </row>
    <row r="41" spans="1:29" ht="25.35" customHeight="1">
      <c r="A41" s="63">
        <v>25</v>
      </c>
      <c r="B41" s="66" t="s">
        <v>36</v>
      </c>
      <c r="C41" s="68" t="s">
        <v>161</v>
      </c>
      <c r="D41" s="67">
        <v>28</v>
      </c>
      <c r="E41" s="66" t="s">
        <v>36</v>
      </c>
      <c r="F41" s="66" t="s">
        <v>36</v>
      </c>
      <c r="G41" s="67">
        <v>8</v>
      </c>
      <c r="H41" s="66">
        <v>1</v>
      </c>
      <c r="I41" s="66">
        <f>G41/H41</f>
        <v>8</v>
      </c>
      <c r="J41" s="66">
        <v>1</v>
      </c>
      <c r="K41" s="66" t="s">
        <v>36</v>
      </c>
      <c r="L41" s="67">
        <v>639288</v>
      </c>
      <c r="M41" s="67">
        <v>92173</v>
      </c>
      <c r="N41" s="65">
        <v>44526</v>
      </c>
      <c r="O41" s="64" t="s">
        <v>37</v>
      </c>
      <c r="P41" s="61"/>
      <c r="Q41" s="73"/>
      <c r="R41" s="73"/>
      <c r="S41" s="73"/>
      <c r="T41" s="73"/>
      <c r="U41" s="74"/>
      <c r="V41" s="75"/>
      <c r="W41" s="74"/>
      <c r="X41" s="74"/>
      <c r="Y41" s="75"/>
      <c r="Z41" s="60"/>
    </row>
    <row r="42" spans="1:29" ht="25.35" customHeight="1">
      <c r="A42" s="41"/>
      <c r="B42" s="41"/>
      <c r="C42" s="52" t="s">
        <v>174</v>
      </c>
      <c r="D42" s="62">
        <f>SUM(D35:D41)</f>
        <v>249918.44</v>
      </c>
      <c r="E42" s="62">
        <v>387808.83000000007</v>
      </c>
      <c r="F42" s="72">
        <f t="shared" ref="F42" si="5">(D42-E42)/E42</f>
        <v>-0.35556279107930588</v>
      </c>
      <c r="G42" s="62">
        <f t="shared" ref="G42" si="6">SUM(G35:G41)</f>
        <v>47477</v>
      </c>
      <c r="H42" s="62"/>
      <c r="I42" s="43"/>
      <c r="J42" s="42"/>
      <c r="K42" s="44"/>
      <c r="L42" s="45"/>
      <c r="M42" s="49"/>
      <c r="N42" s="46"/>
      <c r="O42" s="53"/>
      <c r="R42" s="61"/>
      <c r="U42" s="61"/>
      <c r="W42" s="61"/>
      <c r="Z42" s="61"/>
    </row>
    <row r="43" spans="1:29" ht="23.1" customHeight="1">
      <c r="Z43" s="4"/>
    </row>
    <row r="44" spans="1:29" ht="17.25" customHeight="1"/>
    <row r="55" spans="16:18">
      <c r="R55" s="61"/>
    </row>
    <row r="60" spans="16:18">
      <c r="P60" s="61"/>
    </row>
    <row r="64" spans="16:18" ht="12" customHeight="1"/>
    <row r="74" spans="21:26">
      <c r="U74" s="61"/>
      <c r="W74" s="61"/>
      <c r="Z74" s="61"/>
    </row>
  </sheetData>
  <sortState xmlns:xlrd2="http://schemas.microsoft.com/office/spreadsheetml/2017/richdata2" ref="B13:O41">
    <sortCondition descending="1" ref="D13:D41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FAF04-F24C-446D-B763-317FCEB00D3F}">
  <dimension ref="A1:AC71"/>
  <sheetViews>
    <sheetView topLeftCell="A12" zoomScale="60" zoomScaleNormal="60" workbookViewId="0">
      <selection activeCell="A33" sqref="A33:XFD33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7.5546875" style="1" customWidth="1"/>
    <col min="17" max="17" width="6.6640625" style="1" customWidth="1"/>
    <col min="18" max="19" width="11.5546875" style="1" customWidth="1"/>
    <col min="20" max="20" width="12.5546875" style="1" bestFit="1" customWidth="1"/>
    <col min="21" max="21" width="15.109375" style="1" customWidth="1"/>
    <col min="22" max="22" width="14.88671875" style="1" customWidth="1"/>
    <col min="23" max="23" width="12" style="1" bestFit="1" customWidth="1"/>
    <col min="24" max="24" width="11.88671875" style="1" bestFit="1" customWidth="1"/>
    <col min="25" max="25" width="14.44140625" style="1" bestFit="1" customWidth="1"/>
    <col min="26" max="26" width="13.664062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6" ht="19.5" customHeight="1">
      <c r="E1" s="30" t="s">
        <v>666</v>
      </c>
      <c r="F1" s="30"/>
      <c r="G1" s="30"/>
      <c r="H1" s="30"/>
      <c r="I1" s="30"/>
    </row>
    <row r="2" spans="1:26" ht="19.5" customHeight="1">
      <c r="E2" s="30" t="s">
        <v>667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V5" s="4"/>
    </row>
    <row r="6" spans="1:26">
      <c r="A6" s="207"/>
      <c r="B6" s="207"/>
      <c r="C6" s="212"/>
      <c r="D6" s="32" t="s">
        <v>664</v>
      </c>
      <c r="E6" s="32" t="s">
        <v>660</v>
      </c>
      <c r="F6" s="212"/>
      <c r="G6" s="212" t="s">
        <v>664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V8" s="4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0"/>
      <c r="X9" s="61"/>
      <c r="Y9" s="61"/>
      <c r="Z9" s="60"/>
    </row>
    <row r="10" spans="1:26">
      <c r="A10" s="207"/>
      <c r="B10" s="207"/>
      <c r="C10" s="212"/>
      <c r="D10" s="32" t="s">
        <v>665</v>
      </c>
      <c r="E10" s="32" t="s">
        <v>661</v>
      </c>
      <c r="F10" s="212"/>
      <c r="G10" s="32" t="s">
        <v>665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0"/>
      <c r="X10" s="61"/>
      <c r="Y10" s="61"/>
      <c r="Z10" s="60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73"/>
      <c r="S11" s="73"/>
      <c r="T11" s="73"/>
      <c r="U11" s="73"/>
      <c r="V11" s="73"/>
      <c r="W11" s="73"/>
      <c r="X11" s="61"/>
      <c r="Y11" s="61"/>
      <c r="Z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</row>
    <row r="13" spans="1:26" ht="25.35" customHeight="1">
      <c r="A13" s="63">
        <v>1</v>
      </c>
      <c r="B13" s="63">
        <v>1</v>
      </c>
      <c r="C13" s="68" t="s">
        <v>652</v>
      </c>
      <c r="D13" s="67">
        <v>181767.81</v>
      </c>
      <c r="E13" s="66">
        <v>275419.36</v>
      </c>
      <c r="F13" s="70">
        <f t="shared" ref="F13:F21" si="0">(D13-E13)/E13</f>
        <v>-0.34003255980262242</v>
      </c>
      <c r="G13" s="67">
        <v>34202</v>
      </c>
      <c r="H13" s="66">
        <v>683</v>
      </c>
      <c r="I13" s="66">
        <f t="shared" ref="I13:I18" si="1">G13/H13</f>
        <v>50.07613469985359</v>
      </c>
      <c r="J13" s="66">
        <v>31</v>
      </c>
      <c r="K13" s="66">
        <v>3</v>
      </c>
      <c r="L13" s="67">
        <v>908034</v>
      </c>
      <c r="M13" s="67">
        <v>164670</v>
      </c>
      <c r="N13" s="65">
        <v>44743</v>
      </c>
      <c r="O13" s="64" t="s">
        <v>37</v>
      </c>
      <c r="P13" s="61"/>
      <c r="Q13" s="73"/>
      <c r="R13" s="2"/>
      <c r="S13" s="61"/>
      <c r="T13" s="60"/>
      <c r="V13" s="4"/>
      <c r="W13" s="60"/>
      <c r="X13" s="2"/>
      <c r="Y13" s="60"/>
      <c r="Z13" s="60"/>
    </row>
    <row r="14" spans="1:26" ht="25.35" customHeight="1">
      <c r="A14" s="63">
        <v>2</v>
      </c>
      <c r="B14" s="63">
        <v>2</v>
      </c>
      <c r="C14" s="68" t="s">
        <v>653</v>
      </c>
      <c r="D14" s="67">
        <v>77456.490000000005</v>
      </c>
      <c r="E14" s="66">
        <v>173650.07</v>
      </c>
      <c r="F14" s="70">
        <f t="shared" si="0"/>
        <v>-0.55395071248747552</v>
      </c>
      <c r="G14" s="67">
        <v>10790</v>
      </c>
      <c r="H14" s="66">
        <v>415</v>
      </c>
      <c r="I14" s="66">
        <f t="shared" si="1"/>
        <v>26</v>
      </c>
      <c r="J14" s="66">
        <v>27</v>
      </c>
      <c r="K14" s="66">
        <v>2</v>
      </c>
      <c r="L14" s="67">
        <v>269362</v>
      </c>
      <c r="M14" s="67">
        <v>37043</v>
      </c>
      <c r="N14" s="65">
        <v>44750</v>
      </c>
      <c r="O14" s="64" t="s">
        <v>43</v>
      </c>
      <c r="P14" s="61"/>
      <c r="Q14" s="73"/>
      <c r="R14" s="60"/>
      <c r="S14" s="75"/>
      <c r="T14" s="60"/>
      <c r="V14" s="4"/>
      <c r="W14" s="60"/>
      <c r="X14" s="2"/>
      <c r="Y14" s="60"/>
      <c r="Z14" s="60"/>
    </row>
    <row r="15" spans="1:26" ht="25.35" customHeight="1">
      <c r="A15" s="63">
        <v>3</v>
      </c>
      <c r="B15" s="63">
        <v>3</v>
      </c>
      <c r="C15" s="68" t="s">
        <v>638</v>
      </c>
      <c r="D15" s="67">
        <v>37246.589999999997</v>
      </c>
      <c r="E15" s="66">
        <v>52288.28</v>
      </c>
      <c r="F15" s="70">
        <f t="shared" si="0"/>
        <v>-0.28766847943745716</v>
      </c>
      <c r="G15" s="67">
        <v>5592</v>
      </c>
      <c r="H15" s="66">
        <v>178</v>
      </c>
      <c r="I15" s="66">
        <f t="shared" si="1"/>
        <v>31.415730337078653</v>
      </c>
      <c r="J15" s="66">
        <v>9</v>
      </c>
      <c r="K15" s="66">
        <v>4</v>
      </c>
      <c r="L15" s="67">
        <v>244218.19</v>
      </c>
      <c r="M15" s="67">
        <v>37882</v>
      </c>
      <c r="N15" s="65">
        <v>44736</v>
      </c>
      <c r="O15" s="64" t="s">
        <v>639</v>
      </c>
      <c r="P15" s="86"/>
      <c r="Q15" s="73"/>
      <c r="V15" s="4"/>
      <c r="W15" s="60"/>
      <c r="X15" s="2"/>
      <c r="Y15" s="60"/>
      <c r="Z15" s="60"/>
    </row>
    <row r="16" spans="1:26" ht="25.35" customHeight="1">
      <c r="A16" s="63">
        <v>4</v>
      </c>
      <c r="B16" s="63">
        <v>4</v>
      </c>
      <c r="C16" s="68" t="s">
        <v>641</v>
      </c>
      <c r="D16" s="67">
        <v>30847.58</v>
      </c>
      <c r="E16" s="66">
        <v>35399.75</v>
      </c>
      <c r="F16" s="70">
        <f t="shared" si="0"/>
        <v>-0.1285932810259959</v>
      </c>
      <c r="G16" s="67">
        <v>4901</v>
      </c>
      <c r="H16" s="66">
        <v>160</v>
      </c>
      <c r="I16" s="66">
        <f t="shared" si="1"/>
        <v>30.631250000000001</v>
      </c>
      <c r="J16" s="66">
        <v>14</v>
      </c>
      <c r="K16" s="66">
        <v>4</v>
      </c>
      <c r="L16" s="67">
        <v>182042.72</v>
      </c>
      <c r="M16" s="67">
        <v>27536</v>
      </c>
      <c r="N16" s="65">
        <v>44736</v>
      </c>
      <c r="O16" s="64" t="s">
        <v>56</v>
      </c>
      <c r="P16" s="86"/>
      <c r="Q16" s="73"/>
      <c r="V16" s="4"/>
      <c r="W16" s="60"/>
      <c r="X16" s="2"/>
      <c r="Y16" s="60"/>
      <c r="Z16" s="60"/>
    </row>
    <row r="17" spans="1:29" ht="25.35" customHeight="1">
      <c r="A17" s="63">
        <v>5</v>
      </c>
      <c r="B17" s="63">
        <v>5</v>
      </c>
      <c r="C17" s="68" t="s">
        <v>38</v>
      </c>
      <c r="D17" s="67">
        <v>17922.25</v>
      </c>
      <c r="E17" s="66">
        <v>20142.59</v>
      </c>
      <c r="F17" s="70">
        <f t="shared" si="0"/>
        <v>-0.1102311073203595</v>
      </c>
      <c r="G17" s="67">
        <v>2671</v>
      </c>
      <c r="H17" s="66">
        <v>77</v>
      </c>
      <c r="I17" s="66">
        <f t="shared" si="1"/>
        <v>34.688311688311686</v>
      </c>
      <c r="J17" s="66">
        <v>6</v>
      </c>
      <c r="K17" s="66">
        <v>8</v>
      </c>
      <c r="L17" s="67">
        <v>303111</v>
      </c>
      <c r="M17" s="67">
        <v>45098</v>
      </c>
      <c r="N17" s="65">
        <v>44708</v>
      </c>
      <c r="O17" s="64" t="s">
        <v>39</v>
      </c>
      <c r="P17" s="61"/>
      <c r="Q17" s="73"/>
      <c r="R17" s="60"/>
      <c r="S17" s="75"/>
      <c r="T17" s="60"/>
      <c r="V17" s="4"/>
      <c r="W17" s="60"/>
      <c r="X17" s="2"/>
      <c r="Y17" s="60"/>
      <c r="Z17" s="60"/>
    </row>
    <row r="18" spans="1:29" ht="25.35" customHeight="1">
      <c r="A18" s="63">
        <v>6</v>
      </c>
      <c r="B18" s="63">
        <v>7</v>
      </c>
      <c r="C18" s="68" t="s">
        <v>651</v>
      </c>
      <c r="D18" s="67">
        <v>12890.4</v>
      </c>
      <c r="E18" s="66">
        <v>14587.2</v>
      </c>
      <c r="F18" s="70">
        <f t="shared" si="0"/>
        <v>-0.11632115827574867</v>
      </c>
      <c r="G18" s="67">
        <v>1838</v>
      </c>
      <c r="H18" s="66">
        <v>48</v>
      </c>
      <c r="I18" s="66">
        <f t="shared" si="1"/>
        <v>38.291666666666664</v>
      </c>
      <c r="J18" s="66">
        <v>7</v>
      </c>
      <c r="K18" s="66">
        <v>4</v>
      </c>
      <c r="L18" s="67">
        <v>72901</v>
      </c>
      <c r="M18" s="67">
        <v>10994</v>
      </c>
      <c r="N18" s="65">
        <v>44736</v>
      </c>
      <c r="O18" s="64" t="s">
        <v>37</v>
      </c>
      <c r="P18" s="61"/>
      <c r="Q18" s="73"/>
      <c r="V18" s="4"/>
      <c r="W18" s="60"/>
      <c r="X18" s="2"/>
      <c r="Y18" s="60"/>
      <c r="Z18" s="60"/>
    </row>
    <row r="19" spans="1:29" ht="25.35" customHeight="1">
      <c r="A19" s="63">
        <v>7</v>
      </c>
      <c r="B19" s="76">
        <v>6</v>
      </c>
      <c r="C19" s="68" t="s">
        <v>659</v>
      </c>
      <c r="D19" s="67">
        <v>10459</v>
      </c>
      <c r="E19" s="66">
        <v>17587</v>
      </c>
      <c r="F19" s="70">
        <f t="shared" si="0"/>
        <v>-0.40529936885199297</v>
      </c>
      <c r="G19" s="67">
        <v>1603</v>
      </c>
      <c r="H19" s="66" t="s">
        <v>36</v>
      </c>
      <c r="I19" s="66" t="s">
        <v>36</v>
      </c>
      <c r="J19" s="66">
        <v>14</v>
      </c>
      <c r="K19" s="66">
        <v>2</v>
      </c>
      <c r="L19" s="67">
        <v>30195</v>
      </c>
      <c r="M19" s="67">
        <v>4576</v>
      </c>
      <c r="N19" s="65">
        <v>44750</v>
      </c>
      <c r="O19" s="64" t="s">
        <v>47</v>
      </c>
      <c r="P19" s="73"/>
      <c r="Q19" s="73"/>
      <c r="R19" s="75"/>
      <c r="S19" s="75"/>
      <c r="T19" s="58"/>
      <c r="V19" s="4"/>
      <c r="W19" s="4"/>
      <c r="X19" s="60"/>
      <c r="Y19" s="2"/>
      <c r="Z19" s="60"/>
    </row>
    <row r="20" spans="1:29" ht="25.35" customHeight="1">
      <c r="A20" s="63">
        <v>8</v>
      </c>
      <c r="B20" s="63">
        <v>8</v>
      </c>
      <c r="C20" s="68" t="s">
        <v>35</v>
      </c>
      <c r="D20" s="67">
        <v>7030.66</v>
      </c>
      <c r="E20" s="66">
        <v>7338.46</v>
      </c>
      <c r="F20" s="70">
        <f t="shared" si="0"/>
        <v>-4.1943405019581791E-2</v>
      </c>
      <c r="G20" s="67">
        <v>1192</v>
      </c>
      <c r="H20" s="66">
        <v>66</v>
      </c>
      <c r="I20" s="66">
        <f>G20/H20</f>
        <v>18.060606060606062</v>
      </c>
      <c r="J20" s="66">
        <v>9</v>
      </c>
      <c r="K20" s="66">
        <v>6</v>
      </c>
      <c r="L20" s="67">
        <v>186730</v>
      </c>
      <c r="M20" s="67">
        <v>28958</v>
      </c>
      <c r="N20" s="65">
        <v>44722</v>
      </c>
      <c r="O20" s="64" t="s">
        <v>37</v>
      </c>
      <c r="P20" s="61"/>
      <c r="Q20" s="73"/>
      <c r="R20" s="2"/>
      <c r="S20" s="60"/>
      <c r="T20" s="61"/>
      <c r="V20" s="4"/>
      <c r="X20" s="2"/>
      <c r="Y20" s="60"/>
      <c r="Z20" s="60"/>
    </row>
    <row r="21" spans="1:29" ht="25.35" customHeight="1">
      <c r="A21" s="63">
        <v>9</v>
      </c>
      <c r="B21" s="63">
        <v>9</v>
      </c>
      <c r="C21" s="68" t="s">
        <v>59</v>
      </c>
      <c r="D21" s="67">
        <v>5050</v>
      </c>
      <c r="E21" s="66">
        <v>4275.3900000000003</v>
      </c>
      <c r="F21" s="70">
        <f t="shared" si="0"/>
        <v>0.18117879304578052</v>
      </c>
      <c r="G21" s="67">
        <v>1086</v>
      </c>
      <c r="H21" s="66">
        <v>64</v>
      </c>
      <c r="I21" s="66">
        <f>G21/H21</f>
        <v>16.96875</v>
      </c>
      <c r="J21" s="66">
        <v>9</v>
      </c>
      <c r="K21" s="66">
        <v>5</v>
      </c>
      <c r="L21" s="67">
        <v>75385</v>
      </c>
      <c r="M21" s="67">
        <v>16939</v>
      </c>
      <c r="N21" s="65">
        <v>44729</v>
      </c>
      <c r="O21" s="64" t="s">
        <v>43</v>
      </c>
      <c r="P21" s="61"/>
      <c r="Q21" s="73"/>
      <c r="R21" s="73"/>
      <c r="S21" s="59"/>
      <c r="T21" s="73"/>
      <c r="V21" s="4"/>
      <c r="X21" s="74"/>
      <c r="Y21" s="60"/>
      <c r="Z21" s="74"/>
      <c r="AA21" s="75"/>
      <c r="AB21" s="60"/>
      <c r="AC21" s="75"/>
    </row>
    <row r="22" spans="1:29" ht="25.35" customHeight="1">
      <c r="A22" s="63">
        <v>10</v>
      </c>
      <c r="B22" s="63">
        <v>11</v>
      </c>
      <c r="C22" s="68" t="s">
        <v>40</v>
      </c>
      <c r="D22" s="67">
        <v>2214.5</v>
      </c>
      <c r="E22" s="66">
        <v>1675.06</v>
      </c>
      <c r="F22" s="70">
        <f>(D22-E22)/E22</f>
        <v>0.32204219550344471</v>
      </c>
      <c r="G22" s="67">
        <v>453</v>
      </c>
      <c r="H22" s="66">
        <v>25</v>
      </c>
      <c r="I22" s="66">
        <f>G22/H22</f>
        <v>18.12</v>
      </c>
      <c r="J22" s="66">
        <v>4</v>
      </c>
      <c r="K22" s="66">
        <v>7</v>
      </c>
      <c r="L22" s="67">
        <v>72055.929999999993</v>
      </c>
      <c r="M22" s="67">
        <v>16803</v>
      </c>
      <c r="N22" s="65">
        <v>44715</v>
      </c>
      <c r="O22" s="64" t="s">
        <v>41</v>
      </c>
      <c r="P22" s="86"/>
      <c r="Q22" s="73"/>
      <c r="R22" s="60"/>
      <c r="S22" s="60"/>
      <c r="T22" s="75"/>
      <c r="V22" s="60"/>
      <c r="W22" s="61"/>
      <c r="Y22" s="2"/>
      <c r="Z22" s="60"/>
    </row>
    <row r="23" spans="1:29" ht="25.35" customHeight="1">
      <c r="A23" s="41"/>
      <c r="B23" s="41"/>
      <c r="C23" s="52" t="s">
        <v>52</v>
      </c>
      <c r="D23" s="62">
        <f>SUM(D13:D22)</f>
        <v>382885.28</v>
      </c>
      <c r="E23" s="62">
        <f t="shared" ref="E23:G23" si="2">SUM(E13:E22)</f>
        <v>602363.15999999992</v>
      </c>
      <c r="F23" s="20">
        <f>(D23-E23)/E23</f>
        <v>-0.36436139288465103</v>
      </c>
      <c r="G23" s="62">
        <f t="shared" si="2"/>
        <v>64328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1"/>
      <c r="X23" s="60"/>
      <c r="Z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9" ht="25.35" customHeight="1">
      <c r="A25" s="63">
        <v>11</v>
      </c>
      <c r="B25" s="63">
        <v>10</v>
      </c>
      <c r="C25" s="68" t="s">
        <v>44</v>
      </c>
      <c r="D25" s="67">
        <v>1724.45</v>
      </c>
      <c r="E25" s="66">
        <v>1820.39</v>
      </c>
      <c r="F25" s="70">
        <f>(D25-E25)/E25</f>
        <v>-5.2702992215953752E-2</v>
      </c>
      <c r="G25" s="67">
        <v>402</v>
      </c>
      <c r="H25" s="66">
        <v>19</v>
      </c>
      <c r="I25" s="66">
        <f>G25/H25</f>
        <v>21.157894736842106</v>
      </c>
      <c r="J25" s="66">
        <v>3</v>
      </c>
      <c r="K25" s="66">
        <v>16</v>
      </c>
      <c r="L25" s="67">
        <v>421303</v>
      </c>
      <c r="M25" s="67">
        <v>82725</v>
      </c>
      <c r="N25" s="65">
        <v>44652</v>
      </c>
      <c r="O25" s="64" t="s">
        <v>39</v>
      </c>
      <c r="P25" s="61"/>
      <c r="Q25" s="73"/>
      <c r="R25" s="60"/>
      <c r="S25" s="60"/>
      <c r="T25" s="75"/>
      <c r="V25" s="60"/>
      <c r="W25" s="61"/>
      <c r="X25" s="2"/>
      <c r="Y25" s="2"/>
      <c r="Z25" s="60"/>
    </row>
    <row r="26" spans="1:29" ht="25.35" customHeight="1">
      <c r="A26" s="63">
        <v>12</v>
      </c>
      <c r="B26" s="63">
        <v>12</v>
      </c>
      <c r="C26" s="68" t="s">
        <v>49</v>
      </c>
      <c r="D26" s="67">
        <v>782.7</v>
      </c>
      <c r="E26" s="66">
        <v>898.5</v>
      </c>
      <c r="F26" s="70">
        <f>(D26-E26)/E26</f>
        <v>-0.12888146911519194</v>
      </c>
      <c r="G26" s="67">
        <v>287</v>
      </c>
      <c r="H26" s="66">
        <v>17</v>
      </c>
      <c r="I26" s="66">
        <f t="shared" ref="I26:I30" si="3">G26/H26</f>
        <v>16.882352941176471</v>
      </c>
      <c r="J26" s="66">
        <v>3</v>
      </c>
      <c r="K26" s="66">
        <v>8</v>
      </c>
      <c r="L26" s="67">
        <v>34055.269999999997</v>
      </c>
      <c r="M26" s="67">
        <v>8411</v>
      </c>
      <c r="N26" s="65">
        <v>44708</v>
      </c>
      <c r="O26" s="64" t="s">
        <v>50</v>
      </c>
      <c r="P26" s="59"/>
      <c r="Q26" s="73"/>
      <c r="R26" s="73"/>
      <c r="S26" s="59"/>
      <c r="T26" s="73"/>
      <c r="U26" s="60"/>
      <c r="V26" s="74"/>
      <c r="W26" s="74"/>
      <c r="X26" s="60"/>
      <c r="Y26" s="2"/>
      <c r="Z26" s="60"/>
      <c r="AA26" s="75"/>
      <c r="AB26" s="60"/>
      <c r="AC26" s="75"/>
    </row>
    <row r="27" spans="1:29" ht="25.35" customHeight="1">
      <c r="A27" s="63">
        <v>13</v>
      </c>
      <c r="B27" s="66" t="s">
        <v>36</v>
      </c>
      <c r="C27" s="68" t="s">
        <v>87</v>
      </c>
      <c r="D27" s="67">
        <v>532</v>
      </c>
      <c r="E27" s="66" t="s">
        <v>36</v>
      </c>
      <c r="F27" s="66" t="s">
        <v>36</v>
      </c>
      <c r="G27" s="67">
        <v>255</v>
      </c>
      <c r="H27" s="66">
        <v>6</v>
      </c>
      <c r="I27" s="66">
        <f>G27/H27</f>
        <v>42.5</v>
      </c>
      <c r="J27" s="66">
        <v>1</v>
      </c>
      <c r="K27" s="66" t="s">
        <v>36</v>
      </c>
      <c r="L27" s="67">
        <v>27282.54</v>
      </c>
      <c r="M27" s="67">
        <v>6705</v>
      </c>
      <c r="N27" s="65">
        <v>44414</v>
      </c>
      <c r="O27" s="64" t="s">
        <v>41</v>
      </c>
      <c r="P27" s="86"/>
      <c r="Q27" s="73"/>
      <c r="V27" s="2"/>
      <c r="X27" s="60"/>
      <c r="Y27" s="60"/>
      <c r="Z27" s="4"/>
    </row>
    <row r="28" spans="1:29" ht="25.35" customHeight="1">
      <c r="A28" s="63">
        <v>14</v>
      </c>
      <c r="B28" s="63">
        <v>18</v>
      </c>
      <c r="C28" s="68" t="s">
        <v>61</v>
      </c>
      <c r="D28" s="67">
        <v>496.9</v>
      </c>
      <c r="E28" s="66">
        <v>93</v>
      </c>
      <c r="F28" s="70">
        <f>(D28-E28)/E28</f>
        <v>4.3430107526881718</v>
      </c>
      <c r="G28" s="67">
        <v>102</v>
      </c>
      <c r="H28" s="66">
        <v>4</v>
      </c>
      <c r="I28" s="66">
        <f t="shared" si="3"/>
        <v>25.5</v>
      </c>
      <c r="J28" s="66">
        <v>3</v>
      </c>
      <c r="K28" s="66">
        <v>12</v>
      </c>
      <c r="L28" s="67">
        <v>25900.18</v>
      </c>
      <c r="M28" s="67">
        <v>4418</v>
      </c>
      <c r="N28" s="65">
        <v>44680</v>
      </c>
      <c r="O28" s="64" t="s">
        <v>50</v>
      </c>
      <c r="P28" s="61"/>
      <c r="Q28" s="73"/>
      <c r="R28" s="60"/>
      <c r="S28" s="74"/>
      <c r="T28" s="74"/>
      <c r="U28" s="60"/>
      <c r="V28" s="2"/>
      <c r="W28" s="60"/>
      <c r="X28" s="60"/>
      <c r="Y28" s="75"/>
      <c r="Z28" s="75"/>
    </row>
    <row r="29" spans="1:29" ht="25.35" customHeight="1">
      <c r="A29" s="63">
        <v>15</v>
      </c>
      <c r="B29" s="69" t="s">
        <v>36</v>
      </c>
      <c r="C29" s="68" t="s">
        <v>83</v>
      </c>
      <c r="D29" s="67">
        <v>403</v>
      </c>
      <c r="E29" s="66" t="s">
        <v>36</v>
      </c>
      <c r="F29" s="66" t="s">
        <v>36</v>
      </c>
      <c r="G29" s="67">
        <v>161</v>
      </c>
      <c r="H29" s="66">
        <v>6</v>
      </c>
      <c r="I29" s="66">
        <f t="shared" si="3"/>
        <v>26.833333333333332</v>
      </c>
      <c r="J29" s="66">
        <v>1</v>
      </c>
      <c r="K29" s="66" t="s">
        <v>36</v>
      </c>
      <c r="L29" s="67">
        <v>37000</v>
      </c>
      <c r="M29" s="67">
        <v>7376</v>
      </c>
      <c r="N29" s="65">
        <v>44589</v>
      </c>
      <c r="O29" s="64" t="s">
        <v>84</v>
      </c>
      <c r="P29" s="59"/>
      <c r="Q29" s="73"/>
      <c r="R29" s="73"/>
      <c r="S29" s="73"/>
      <c r="T29" s="73"/>
      <c r="U29" s="74"/>
      <c r="V29" s="75"/>
      <c r="W29" s="74"/>
      <c r="X29" s="74"/>
      <c r="Y29" s="75"/>
      <c r="Z29" s="60"/>
    </row>
    <row r="30" spans="1:29" ht="25.35" customHeight="1">
      <c r="A30" s="63">
        <v>16</v>
      </c>
      <c r="B30" s="66" t="s">
        <v>36</v>
      </c>
      <c r="C30" s="68" t="s">
        <v>85</v>
      </c>
      <c r="D30" s="67">
        <v>310</v>
      </c>
      <c r="E30" s="66" t="s">
        <v>36</v>
      </c>
      <c r="F30" s="66" t="s">
        <v>36</v>
      </c>
      <c r="G30" s="67">
        <v>120</v>
      </c>
      <c r="H30" s="66">
        <v>6</v>
      </c>
      <c r="I30" s="66">
        <f t="shared" si="3"/>
        <v>20</v>
      </c>
      <c r="J30" s="66">
        <v>1</v>
      </c>
      <c r="K30" s="66" t="s">
        <v>36</v>
      </c>
      <c r="L30" s="67">
        <v>19442.79</v>
      </c>
      <c r="M30" s="67">
        <v>4244</v>
      </c>
      <c r="N30" s="65">
        <v>44533</v>
      </c>
      <c r="O30" s="64" t="s">
        <v>41</v>
      </c>
      <c r="P30" s="86"/>
      <c r="Q30" s="73"/>
      <c r="S30" s="74"/>
      <c r="T30" s="74"/>
      <c r="U30" s="74"/>
      <c r="V30" s="60"/>
      <c r="W30" s="2"/>
      <c r="X30" s="74"/>
      <c r="Y30" s="75"/>
      <c r="Z30" s="60"/>
    </row>
    <row r="31" spans="1:29" ht="25.35" customHeight="1">
      <c r="A31" s="63">
        <v>17</v>
      </c>
      <c r="B31" s="66" t="s">
        <v>36</v>
      </c>
      <c r="C31" s="68" t="s">
        <v>86</v>
      </c>
      <c r="D31" s="67">
        <v>230.5</v>
      </c>
      <c r="E31" s="66" t="s">
        <v>36</v>
      </c>
      <c r="F31" s="66" t="s">
        <v>36</v>
      </c>
      <c r="G31" s="67">
        <v>104</v>
      </c>
      <c r="H31" s="66">
        <v>6</v>
      </c>
      <c r="I31" s="66">
        <f>G31/H31</f>
        <v>17.333333333333332</v>
      </c>
      <c r="J31" s="66">
        <v>1</v>
      </c>
      <c r="K31" s="66" t="s">
        <v>36</v>
      </c>
      <c r="L31" s="67">
        <v>7272.94</v>
      </c>
      <c r="M31" s="67">
        <v>1989</v>
      </c>
      <c r="N31" s="65">
        <v>44386</v>
      </c>
      <c r="O31" s="64" t="s">
        <v>41</v>
      </c>
      <c r="P31" s="86"/>
      <c r="Q31" s="73"/>
      <c r="R31" s="73"/>
      <c r="S31" s="59"/>
      <c r="T31" s="73"/>
      <c r="V31" s="75"/>
      <c r="W31" s="74"/>
      <c r="X31" s="74"/>
      <c r="Y31" s="60"/>
      <c r="Z31" s="2"/>
      <c r="AA31" s="60"/>
      <c r="AB31" s="75"/>
      <c r="AC31" s="60"/>
    </row>
    <row r="32" spans="1:29" ht="25.35" customHeight="1">
      <c r="A32" s="63">
        <v>18</v>
      </c>
      <c r="B32" s="69" t="s">
        <v>36</v>
      </c>
      <c r="C32" s="68" t="s">
        <v>57</v>
      </c>
      <c r="D32" s="67">
        <v>142</v>
      </c>
      <c r="E32" s="66" t="s">
        <v>36</v>
      </c>
      <c r="F32" s="66" t="s">
        <v>36</v>
      </c>
      <c r="G32" s="67">
        <v>35</v>
      </c>
      <c r="H32" s="66" t="s">
        <v>36</v>
      </c>
      <c r="I32" s="66" t="s">
        <v>36</v>
      </c>
      <c r="J32" s="66">
        <v>1</v>
      </c>
      <c r="K32" s="66">
        <v>7</v>
      </c>
      <c r="L32" s="67">
        <v>43302</v>
      </c>
      <c r="M32" s="67">
        <v>9268</v>
      </c>
      <c r="N32" s="65">
        <v>44694</v>
      </c>
      <c r="O32" s="64" t="s">
        <v>47</v>
      </c>
      <c r="P32" s="61"/>
      <c r="Q32" s="73"/>
      <c r="R32" s="60"/>
      <c r="S32" s="74"/>
      <c r="T32" s="74"/>
      <c r="U32" s="60"/>
      <c r="V32" s="75"/>
      <c r="W32" s="60"/>
      <c r="X32" s="60"/>
      <c r="Y32" s="2"/>
      <c r="Z32" s="75"/>
    </row>
    <row r="33" spans="1:29" ht="25.35" customHeight="1">
      <c r="A33" s="63">
        <v>19</v>
      </c>
      <c r="B33" s="66" t="s">
        <v>36</v>
      </c>
      <c r="C33" s="68" t="s">
        <v>370</v>
      </c>
      <c r="D33" s="67">
        <v>121</v>
      </c>
      <c r="E33" s="66" t="s">
        <v>36</v>
      </c>
      <c r="F33" s="66" t="s">
        <v>36</v>
      </c>
      <c r="G33" s="67">
        <v>24</v>
      </c>
      <c r="H33" s="66">
        <v>1</v>
      </c>
      <c r="I33" s="66">
        <f>G33/H33</f>
        <v>24</v>
      </c>
      <c r="J33" s="66">
        <v>1</v>
      </c>
      <c r="K33" s="66" t="s">
        <v>36</v>
      </c>
      <c r="L33" s="67">
        <v>37579</v>
      </c>
      <c r="M33" s="67">
        <v>6019</v>
      </c>
      <c r="N33" s="65">
        <v>44491</v>
      </c>
      <c r="O33" s="64" t="s">
        <v>84</v>
      </c>
      <c r="P33" s="61"/>
      <c r="Q33" s="73"/>
      <c r="R33" s="73"/>
      <c r="S33" s="74"/>
      <c r="T33" s="74"/>
      <c r="U33" s="75"/>
      <c r="X33" s="75"/>
      <c r="Y33" s="60"/>
    </row>
    <row r="34" spans="1:29" ht="25.35" customHeight="1">
      <c r="A34" s="63">
        <v>20</v>
      </c>
      <c r="B34" s="69" t="s">
        <v>36</v>
      </c>
      <c r="C34" s="68" t="s">
        <v>386</v>
      </c>
      <c r="D34" s="67">
        <v>100</v>
      </c>
      <c r="E34" s="66" t="s">
        <v>36</v>
      </c>
      <c r="F34" s="66" t="s">
        <v>36</v>
      </c>
      <c r="G34" s="67">
        <v>20</v>
      </c>
      <c r="H34" s="66">
        <v>1</v>
      </c>
      <c r="I34" s="66">
        <f>G34/H34</f>
        <v>20</v>
      </c>
      <c r="J34" s="66">
        <v>1</v>
      </c>
      <c r="K34" s="66" t="s">
        <v>36</v>
      </c>
      <c r="L34" s="67">
        <v>19496</v>
      </c>
      <c r="M34" s="67">
        <v>3647</v>
      </c>
      <c r="N34" s="65">
        <v>43595</v>
      </c>
      <c r="O34" s="64" t="s">
        <v>84</v>
      </c>
      <c r="P34" s="61"/>
      <c r="Q34" s="73"/>
      <c r="R34" s="73"/>
      <c r="S34" s="59"/>
      <c r="T34" s="73"/>
      <c r="U34" s="60"/>
      <c r="V34" s="2"/>
      <c r="W34" s="74"/>
      <c r="X34" s="60"/>
      <c r="Y34" s="74"/>
      <c r="Z34" s="60"/>
      <c r="AA34" s="75"/>
      <c r="AB34" s="60"/>
      <c r="AC34" s="75"/>
    </row>
    <row r="35" spans="1:29" ht="25.35" customHeight="1">
      <c r="A35" s="41"/>
      <c r="B35" s="41"/>
      <c r="C35" s="52" t="s">
        <v>66</v>
      </c>
      <c r="D35" s="62">
        <f>SUM(D23:D34)</f>
        <v>387727.83000000007</v>
      </c>
      <c r="E35" s="62">
        <v>606605.18999999994</v>
      </c>
      <c r="F35" s="20">
        <f>(D35-E35)/E35</f>
        <v>-0.36082342124372507</v>
      </c>
      <c r="G35" s="62">
        <f>SUM(G23:G34)</f>
        <v>65838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0"/>
      <c r="V35" s="61"/>
      <c r="X35" s="60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R36" s="73"/>
      <c r="U36" s="61"/>
      <c r="V36" s="61"/>
      <c r="X36" s="61"/>
    </row>
    <row r="37" spans="1:29" ht="25.35" customHeight="1">
      <c r="A37" s="63">
        <v>21</v>
      </c>
      <c r="B37" s="76">
        <v>20</v>
      </c>
      <c r="C37" s="68" t="s">
        <v>636</v>
      </c>
      <c r="D37" s="67">
        <v>59</v>
      </c>
      <c r="E37" s="66">
        <v>73</v>
      </c>
      <c r="F37" s="70">
        <f>(D37-E37)/E37</f>
        <v>-0.19178082191780821</v>
      </c>
      <c r="G37" s="67">
        <v>12</v>
      </c>
      <c r="H37" s="66">
        <v>1</v>
      </c>
      <c r="I37" s="66">
        <f>G37/H37</f>
        <v>12</v>
      </c>
      <c r="J37" s="66">
        <v>1</v>
      </c>
      <c r="K37" s="66">
        <v>5</v>
      </c>
      <c r="L37" s="67">
        <v>14414.35</v>
      </c>
      <c r="M37" s="67">
        <v>2649</v>
      </c>
      <c r="N37" s="65">
        <v>44729</v>
      </c>
      <c r="O37" s="64" t="s">
        <v>50</v>
      </c>
      <c r="P37" s="61"/>
      <c r="Q37" s="73"/>
      <c r="R37" s="73"/>
      <c r="S37" s="73"/>
      <c r="T37" s="73"/>
      <c r="U37" s="74"/>
      <c r="V37" s="75"/>
      <c r="W37" s="75"/>
      <c r="X37" s="74"/>
      <c r="Y37" s="74"/>
      <c r="Z37" s="60"/>
    </row>
    <row r="38" spans="1:29" ht="25.35" customHeight="1">
      <c r="A38" s="63">
        <v>22</v>
      </c>
      <c r="B38" s="63">
        <v>19</v>
      </c>
      <c r="C38" s="68" t="s">
        <v>51</v>
      </c>
      <c r="D38" s="67">
        <v>22</v>
      </c>
      <c r="E38" s="66">
        <v>91</v>
      </c>
      <c r="F38" s="70">
        <f>(D38-E38)/E38</f>
        <v>-0.75824175824175821</v>
      </c>
      <c r="G38" s="67">
        <v>6</v>
      </c>
      <c r="H38" s="66">
        <v>1</v>
      </c>
      <c r="I38" s="66">
        <f>G38/H38</f>
        <v>6</v>
      </c>
      <c r="J38" s="66">
        <v>1</v>
      </c>
      <c r="K38" s="66">
        <v>15</v>
      </c>
      <c r="L38" s="67">
        <v>185948.42</v>
      </c>
      <c r="M38" s="67">
        <v>45749</v>
      </c>
      <c r="N38" s="65">
        <v>44659</v>
      </c>
      <c r="O38" s="64" t="s">
        <v>41</v>
      </c>
      <c r="P38" s="86"/>
      <c r="Q38" s="73"/>
      <c r="R38" s="73"/>
      <c r="S38" s="59"/>
      <c r="T38" s="75"/>
      <c r="U38" s="75"/>
      <c r="V38" s="2"/>
      <c r="W38" s="60"/>
      <c r="X38" s="75"/>
      <c r="Y38" s="60"/>
      <c r="Z38" s="74"/>
      <c r="AA38" s="75"/>
      <c r="AB38" s="60"/>
      <c r="AC38" s="75"/>
    </row>
    <row r="39" spans="1:29" ht="25.35" customHeight="1">
      <c r="A39" s="41"/>
      <c r="B39" s="41"/>
      <c r="C39" s="52" t="s">
        <v>654</v>
      </c>
      <c r="D39" s="62">
        <f>SUM(D35:D38)</f>
        <v>387808.83000000007</v>
      </c>
      <c r="E39" s="62">
        <v>606605.18999999994</v>
      </c>
      <c r="F39" s="20">
        <f>(D39-E39)/E39</f>
        <v>-0.36068989122892253</v>
      </c>
      <c r="G39" s="62">
        <f>SUM(G35:G38)</f>
        <v>65856</v>
      </c>
      <c r="H39" s="62"/>
      <c r="I39" s="43"/>
      <c r="J39" s="42"/>
      <c r="K39" s="44"/>
      <c r="L39" s="45"/>
      <c r="M39" s="49"/>
      <c r="N39" s="46"/>
      <c r="O39" s="53"/>
      <c r="R39" s="61"/>
      <c r="U39" s="61"/>
      <c r="X39" s="61"/>
      <c r="Z39" s="61"/>
    </row>
    <row r="40" spans="1:29" ht="23.1" customHeight="1">
      <c r="Z40" s="4"/>
    </row>
    <row r="41" spans="1:29" ht="17.25" customHeight="1"/>
    <row r="52" spans="16:18">
      <c r="R52" s="61"/>
    </row>
    <row r="57" spans="16:18">
      <c r="P57" s="61"/>
    </row>
    <row r="61" spans="16:18" ht="12" customHeight="1"/>
    <row r="71" spans="21:26">
      <c r="U71" s="61"/>
      <c r="X71" s="61"/>
      <c r="Z71" s="61"/>
    </row>
  </sheetData>
  <sortState xmlns:xlrd2="http://schemas.microsoft.com/office/spreadsheetml/2017/richdata2" ref="B13:P38">
    <sortCondition descending="1" ref="D13:D38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B78B4-430A-4C7E-BB5C-64BEEDDF3FB3}">
  <dimension ref="A1:AC67"/>
  <sheetViews>
    <sheetView zoomScale="60" zoomScaleNormal="60" workbookViewId="0">
      <selection activeCell="D35" sqref="D3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19" width="11.5546875" style="1" customWidth="1"/>
    <col min="20" max="20" width="8.33203125" style="1" customWidth="1"/>
    <col min="21" max="21" width="12.33203125" style="1" customWidth="1"/>
    <col min="22" max="22" width="12" style="1" bestFit="1" customWidth="1"/>
    <col min="23" max="23" width="14.88671875" style="1" customWidth="1"/>
    <col min="24" max="24" width="11.88671875" style="1" bestFit="1" customWidth="1"/>
    <col min="25" max="25" width="14.44140625" style="1" bestFit="1" customWidth="1"/>
    <col min="26" max="26" width="13.664062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6" ht="19.5" customHeight="1">
      <c r="E1" s="30" t="s">
        <v>662</v>
      </c>
      <c r="F1" s="30"/>
      <c r="G1" s="30"/>
      <c r="H1" s="30"/>
      <c r="I1" s="30"/>
    </row>
    <row r="2" spans="1:26" ht="19.5" customHeight="1">
      <c r="E2" s="30" t="s">
        <v>663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W5" s="4"/>
    </row>
    <row r="6" spans="1:26">
      <c r="A6" s="207"/>
      <c r="B6" s="207"/>
      <c r="C6" s="212"/>
      <c r="D6" s="32" t="s">
        <v>660</v>
      </c>
      <c r="E6" s="32" t="s">
        <v>655</v>
      </c>
      <c r="F6" s="212"/>
      <c r="G6" s="212" t="s">
        <v>660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W8" s="4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W9" s="60"/>
      <c r="X9" s="61"/>
      <c r="Y9" s="61"/>
      <c r="Z9" s="60"/>
    </row>
    <row r="10" spans="1:26">
      <c r="A10" s="207"/>
      <c r="B10" s="207"/>
      <c r="C10" s="212"/>
      <c r="D10" s="32" t="s">
        <v>661</v>
      </c>
      <c r="E10" s="32" t="s">
        <v>656</v>
      </c>
      <c r="F10" s="212"/>
      <c r="G10" s="32" t="s">
        <v>661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W10" s="60"/>
      <c r="X10" s="61"/>
      <c r="Y10" s="61"/>
      <c r="Z10" s="60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4"/>
      <c r="X11" s="61"/>
      <c r="Y11" s="61"/>
      <c r="Z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</row>
    <row r="13" spans="1:26" ht="25.35" customHeight="1">
      <c r="A13" s="63">
        <v>1</v>
      </c>
      <c r="B13" s="77">
        <v>1</v>
      </c>
      <c r="C13" s="68" t="s">
        <v>652</v>
      </c>
      <c r="D13" s="67">
        <v>275419.36</v>
      </c>
      <c r="E13" s="66">
        <v>433188.32</v>
      </c>
      <c r="F13" s="70">
        <f>(D13-E13)/E13</f>
        <v>-0.36420409488418343</v>
      </c>
      <c r="G13" s="67">
        <v>51569</v>
      </c>
      <c r="H13" s="66">
        <v>723</v>
      </c>
      <c r="I13" s="66">
        <f>G13/H13</f>
        <v>71.326417704011064</v>
      </c>
      <c r="J13" s="66">
        <v>32</v>
      </c>
      <c r="K13" s="66">
        <v>2</v>
      </c>
      <c r="L13" s="67">
        <v>726266</v>
      </c>
      <c r="M13" s="67">
        <v>130468</v>
      </c>
      <c r="N13" s="65">
        <v>44743</v>
      </c>
      <c r="O13" s="64" t="s">
        <v>37</v>
      </c>
      <c r="P13" s="61"/>
      <c r="Q13" s="73"/>
      <c r="R13" s="2"/>
      <c r="S13" s="61"/>
      <c r="T13" s="60"/>
    </row>
    <row r="14" spans="1:26" ht="25.35" customHeight="1">
      <c r="A14" s="63">
        <v>2</v>
      </c>
      <c r="B14" s="63" t="s">
        <v>34</v>
      </c>
      <c r="C14" s="68" t="s">
        <v>653</v>
      </c>
      <c r="D14" s="67">
        <v>173650.07</v>
      </c>
      <c r="E14" s="66" t="s">
        <v>36</v>
      </c>
      <c r="F14" s="66" t="s">
        <v>36</v>
      </c>
      <c r="G14" s="67">
        <v>23845</v>
      </c>
      <c r="H14" s="66">
        <v>408</v>
      </c>
      <c r="I14" s="66">
        <f>G14/H14</f>
        <v>58.443627450980394</v>
      </c>
      <c r="J14" s="66">
        <v>27</v>
      </c>
      <c r="K14" s="66">
        <v>1</v>
      </c>
      <c r="L14" s="67">
        <v>191906</v>
      </c>
      <c r="M14" s="67">
        <v>26253</v>
      </c>
      <c r="N14" s="65">
        <v>44750</v>
      </c>
      <c r="O14" s="64" t="s">
        <v>43</v>
      </c>
      <c r="P14" s="61"/>
      <c r="Q14" s="73"/>
      <c r="R14" s="60"/>
      <c r="S14" s="75"/>
      <c r="T14" s="60"/>
      <c r="V14" s="60"/>
      <c r="W14" s="4"/>
      <c r="X14" s="2"/>
      <c r="Y14" s="60"/>
      <c r="Z14" s="60"/>
    </row>
    <row r="15" spans="1:26" ht="25.35" customHeight="1">
      <c r="A15" s="63">
        <v>3</v>
      </c>
      <c r="B15" s="77">
        <v>2</v>
      </c>
      <c r="C15" s="68" t="s">
        <v>638</v>
      </c>
      <c r="D15" s="67">
        <v>52288.28</v>
      </c>
      <c r="E15" s="66">
        <v>72245.63</v>
      </c>
      <c r="F15" s="70">
        <f>(D15-E15)/E15</f>
        <v>-0.27624300597835472</v>
      </c>
      <c r="G15" s="67">
        <v>8855</v>
      </c>
      <c r="H15" s="66">
        <v>189</v>
      </c>
      <c r="I15" s="66">
        <f>G15/H15</f>
        <v>46.851851851851855</v>
      </c>
      <c r="J15" s="66">
        <v>11</v>
      </c>
      <c r="K15" s="66">
        <v>3</v>
      </c>
      <c r="L15" s="67">
        <v>206971.6</v>
      </c>
      <c r="M15" s="67">
        <v>32290</v>
      </c>
      <c r="N15" s="65">
        <v>44736</v>
      </c>
      <c r="O15" s="64" t="s">
        <v>639</v>
      </c>
      <c r="P15" s="59"/>
      <c r="Q15" s="73"/>
      <c r="V15" s="60"/>
      <c r="W15" s="4"/>
      <c r="X15" s="2"/>
      <c r="Y15" s="60"/>
      <c r="Z15" s="60"/>
    </row>
    <row r="16" spans="1:26" ht="25.35" customHeight="1">
      <c r="A16" s="63">
        <v>4</v>
      </c>
      <c r="B16" s="77">
        <v>3</v>
      </c>
      <c r="C16" s="68" t="s">
        <v>641</v>
      </c>
      <c r="D16" s="67">
        <v>35399.75</v>
      </c>
      <c r="E16" s="66">
        <v>50589.18</v>
      </c>
      <c r="F16" s="70">
        <f>(D16-E16)/E16</f>
        <v>-0.3002505674138225</v>
      </c>
      <c r="G16" s="67">
        <v>5591</v>
      </c>
      <c r="H16" s="66">
        <v>146</v>
      </c>
      <c r="I16" s="66">
        <f>G16/H16</f>
        <v>38.294520547945204</v>
      </c>
      <c r="J16" s="66">
        <v>13</v>
      </c>
      <c r="K16" s="66">
        <v>3</v>
      </c>
      <c r="L16" s="67">
        <v>151446.07999999999</v>
      </c>
      <c r="M16" s="67">
        <v>22671</v>
      </c>
      <c r="N16" s="65">
        <v>44736</v>
      </c>
      <c r="O16" s="64" t="s">
        <v>56</v>
      </c>
      <c r="P16" s="59"/>
      <c r="Q16" s="73"/>
      <c r="V16" s="60"/>
      <c r="W16" s="4"/>
      <c r="X16" s="2"/>
      <c r="Y16" s="60"/>
      <c r="Z16" s="60"/>
    </row>
    <row r="17" spans="1:29" ht="25.35" customHeight="1">
      <c r="A17" s="63">
        <v>5</v>
      </c>
      <c r="B17" s="77">
        <v>4</v>
      </c>
      <c r="C17" s="68" t="s">
        <v>38</v>
      </c>
      <c r="D17" s="67">
        <v>20142.59</v>
      </c>
      <c r="E17" s="66">
        <v>25699.83</v>
      </c>
      <c r="F17" s="70">
        <f>(D17-E17)/E17</f>
        <v>-0.2162364498130922</v>
      </c>
      <c r="G17" s="67">
        <v>3034</v>
      </c>
      <c r="H17" s="66">
        <v>75</v>
      </c>
      <c r="I17" s="66">
        <f>G17/H17</f>
        <v>40.453333333333333</v>
      </c>
      <c r="J17" s="66">
        <v>7</v>
      </c>
      <c r="K17" s="66">
        <v>7</v>
      </c>
      <c r="L17" s="67">
        <v>285189</v>
      </c>
      <c r="M17" s="67">
        <v>42427</v>
      </c>
      <c r="N17" s="65">
        <v>44708</v>
      </c>
      <c r="O17" s="64" t="s">
        <v>39</v>
      </c>
      <c r="P17" s="61"/>
      <c r="Q17" s="73"/>
      <c r="R17" s="60"/>
      <c r="S17" s="75"/>
      <c r="T17" s="60"/>
      <c r="W17" s="4"/>
      <c r="X17" s="2"/>
      <c r="Y17" s="60"/>
      <c r="Z17" s="60"/>
    </row>
    <row r="18" spans="1:29" ht="25.35" customHeight="1">
      <c r="A18" s="63">
        <v>6</v>
      </c>
      <c r="B18" s="63" t="s">
        <v>34</v>
      </c>
      <c r="C18" s="68" t="s">
        <v>659</v>
      </c>
      <c r="D18" s="67">
        <v>17587</v>
      </c>
      <c r="E18" s="66" t="s">
        <v>36</v>
      </c>
      <c r="F18" s="66" t="s">
        <v>36</v>
      </c>
      <c r="G18" s="67">
        <v>2703</v>
      </c>
      <c r="H18" s="66" t="s">
        <v>36</v>
      </c>
      <c r="I18" s="66" t="s">
        <v>36</v>
      </c>
      <c r="J18" s="66">
        <v>15</v>
      </c>
      <c r="K18" s="66">
        <v>1</v>
      </c>
      <c r="L18" s="67">
        <v>19736</v>
      </c>
      <c r="M18" s="67">
        <v>2973</v>
      </c>
      <c r="N18" s="65">
        <v>44750</v>
      </c>
      <c r="O18" s="64" t="s">
        <v>47</v>
      </c>
      <c r="P18" s="73"/>
      <c r="Q18" s="73"/>
      <c r="V18" s="60"/>
      <c r="W18" s="4"/>
      <c r="X18" s="2"/>
      <c r="Y18" s="60"/>
      <c r="Z18" s="60"/>
    </row>
    <row r="19" spans="1:29" ht="25.35" customHeight="1">
      <c r="A19" s="63">
        <v>7</v>
      </c>
      <c r="B19" s="77">
        <v>5</v>
      </c>
      <c r="C19" s="68" t="s">
        <v>651</v>
      </c>
      <c r="D19" s="67">
        <v>14587.2</v>
      </c>
      <c r="E19" s="66">
        <v>24674.77</v>
      </c>
      <c r="F19" s="70">
        <f>(D19-E19)/E19</f>
        <v>-0.40882123723949604</v>
      </c>
      <c r="G19" s="67">
        <v>2179</v>
      </c>
      <c r="H19" s="66">
        <v>53</v>
      </c>
      <c r="I19" s="66">
        <f>G19/H19</f>
        <v>41.113207547169814</v>
      </c>
      <c r="J19" s="66">
        <v>9</v>
      </c>
      <c r="K19" s="66">
        <v>3</v>
      </c>
      <c r="L19" s="67">
        <v>60011</v>
      </c>
      <c r="M19" s="67">
        <v>9156</v>
      </c>
      <c r="N19" s="65">
        <v>44736</v>
      </c>
      <c r="O19" s="64" t="s">
        <v>37</v>
      </c>
      <c r="P19" s="61"/>
      <c r="Q19" s="73"/>
      <c r="R19" s="2"/>
      <c r="S19" s="60"/>
      <c r="T19" s="61"/>
      <c r="V19" s="60"/>
      <c r="W19" s="4"/>
      <c r="X19" s="2"/>
      <c r="Y19" s="60"/>
    </row>
    <row r="20" spans="1:29" ht="25.35" customHeight="1">
      <c r="A20" s="63">
        <v>8</v>
      </c>
      <c r="B20" s="77">
        <v>7</v>
      </c>
      <c r="C20" s="68" t="s">
        <v>35</v>
      </c>
      <c r="D20" s="67">
        <v>7338.46</v>
      </c>
      <c r="E20" s="66">
        <v>17020.099999999999</v>
      </c>
      <c r="F20" s="70">
        <f>(D20-E20)/E20</f>
        <v>-0.56883567076574171</v>
      </c>
      <c r="G20" s="67">
        <v>1261</v>
      </c>
      <c r="H20" s="66">
        <v>68</v>
      </c>
      <c r="I20" s="66">
        <f>G20/H20</f>
        <v>18.544117647058822</v>
      </c>
      <c r="J20" s="66">
        <v>9</v>
      </c>
      <c r="K20" s="66">
        <v>5</v>
      </c>
      <c r="L20" s="67">
        <v>179699</v>
      </c>
      <c r="M20" s="67">
        <v>27766</v>
      </c>
      <c r="N20" s="65">
        <v>44722</v>
      </c>
      <c r="O20" s="64" t="s">
        <v>37</v>
      </c>
      <c r="P20" s="61"/>
      <c r="Q20" s="73"/>
      <c r="R20" s="73"/>
      <c r="S20" s="59"/>
      <c r="T20" s="73"/>
      <c r="U20" s="60"/>
      <c r="V20" s="60"/>
      <c r="W20" s="2"/>
      <c r="X20" s="74"/>
      <c r="Y20" s="60"/>
      <c r="Z20" s="74"/>
      <c r="AA20" s="75"/>
      <c r="AB20" s="60"/>
      <c r="AC20" s="75"/>
    </row>
    <row r="21" spans="1:29" ht="25.35" customHeight="1">
      <c r="A21" s="63">
        <v>9</v>
      </c>
      <c r="B21" s="77">
        <v>8</v>
      </c>
      <c r="C21" s="68" t="s">
        <v>59</v>
      </c>
      <c r="D21" s="67">
        <v>4275.3900000000003</v>
      </c>
      <c r="E21" s="66">
        <v>4978.8</v>
      </c>
      <c r="F21" s="70">
        <f>(D21-E21)/E21</f>
        <v>-0.1412810315738732</v>
      </c>
      <c r="G21" s="67">
        <v>925</v>
      </c>
      <c r="H21" s="66">
        <v>54</v>
      </c>
      <c r="I21" s="66">
        <f>G21/H21</f>
        <v>17.12962962962963</v>
      </c>
      <c r="J21" s="66">
        <v>8</v>
      </c>
      <c r="K21" s="66">
        <v>4</v>
      </c>
      <c r="L21" s="67">
        <v>70335</v>
      </c>
      <c r="M21" s="67">
        <v>15853</v>
      </c>
      <c r="N21" s="65">
        <v>44729</v>
      </c>
      <c r="O21" s="64" t="s">
        <v>43</v>
      </c>
      <c r="P21" s="61"/>
      <c r="Q21" s="73"/>
      <c r="R21" s="60"/>
      <c r="S21" s="60"/>
      <c r="T21" s="75"/>
      <c r="V21" s="61"/>
      <c r="W21" s="60"/>
      <c r="X21" s="2"/>
      <c r="Y21" s="2"/>
      <c r="Z21" s="60"/>
    </row>
    <row r="22" spans="1:29" ht="25.35" customHeight="1">
      <c r="A22" s="63">
        <v>10</v>
      </c>
      <c r="B22" s="77">
        <v>10</v>
      </c>
      <c r="C22" s="68" t="s">
        <v>44</v>
      </c>
      <c r="D22" s="67">
        <v>1820.39</v>
      </c>
      <c r="E22" s="66">
        <v>2509.4699999999998</v>
      </c>
      <c r="F22" s="70">
        <f>(D22-E22)/E22</f>
        <v>-0.27459184608702225</v>
      </c>
      <c r="G22" s="67">
        <v>421</v>
      </c>
      <c r="H22" s="66">
        <v>28</v>
      </c>
      <c r="I22" s="66">
        <f>G22/H22</f>
        <v>15.035714285714286</v>
      </c>
      <c r="J22" s="66">
        <v>3</v>
      </c>
      <c r="K22" s="66">
        <v>15</v>
      </c>
      <c r="L22" s="67">
        <v>419579</v>
      </c>
      <c r="M22" s="67">
        <v>82323</v>
      </c>
      <c r="N22" s="65">
        <v>44652</v>
      </c>
      <c r="O22" s="64" t="s">
        <v>39</v>
      </c>
      <c r="P22" s="61"/>
      <c r="Q22" s="73"/>
      <c r="R22" s="60"/>
      <c r="S22" s="60"/>
      <c r="T22" s="75"/>
      <c r="V22" s="61"/>
      <c r="W22" s="60"/>
      <c r="Y22" s="2"/>
      <c r="Z22" s="60"/>
    </row>
    <row r="23" spans="1:29" ht="25.35" customHeight="1">
      <c r="A23" s="41"/>
      <c r="B23" s="41"/>
      <c r="C23" s="52" t="s">
        <v>52</v>
      </c>
      <c r="D23" s="62">
        <f>SUM(D13:D22)</f>
        <v>602508.48999999987</v>
      </c>
      <c r="E23" s="62">
        <v>652693.02</v>
      </c>
      <c r="F23" s="72">
        <f>(D23-E23)/E23</f>
        <v>-7.6888412258491967E-2</v>
      </c>
      <c r="G23" s="62">
        <f t="shared" ref="G23" si="0">SUM(G13:G22)</f>
        <v>100383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W23" s="61"/>
      <c r="X23" s="60"/>
      <c r="Z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W24" s="61"/>
      <c r="X24" s="61"/>
    </row>
    <row r="25" spans="1:29" ht="25.35" customHeight="1">
      <c r="A25" s="63">
        <v>11</v>
      </c>
      <c r="B25" s="77">
        <v>11</v>
      </c>
      <c r="C25" s="68" t="s">
        <v>40</v>
      </c>
      <c r="D25" s="67">
        <v>1675.06</v>
      </c>
      <c r="E25" s="66">
        <v>1236.8900000000001</v>
      </c>
      <c r="F25" s="70">
        <f>(D25-E25)/E25</f>
        <v>0.35425138856325122</v>
      </c>
      <c r="G25" s="67">
        <v>338</v>
      </c>
      <c r="H25" s="66">
        <v>22</v>
      </c>
      <c r="I25" s="66">
        <f t="shared" ref="I25:I34" si="1">G25/H25</f>
        <v>15.363636363636363</v>
      </c>
      <c r="J25" s="66">
        <v>5</v>
      </c>
      <c r="K25" s="66">
        <v>6</v>
      </c>
      <c r="L25" s="67">
        <v>69841.429999999993</v>
      </c>
      <c r="M25" s="67">
        <v>16350</v>
      </c>
      <c r="N25" s="65">
        <v>44715</v>
      </c>
      <c r="O25" s="64" t="s">
        <v>41</v>
      </c>
      <c r="P25" s="61"/>
      <c r="Q25" s="73"/>
      <c r="R25" s="73"/>
      <c r="S25" s="59"/>
      <c r="T25" s="73"/>
      <c r="U25" s="60"/>
      <c r="V25" s="74"/>
      <c r="W25" s="74"/>
      <c r="X25" s="60"/>
      <c r="Y25" s="2"/>
      <c r="Z25" s="60"/>
      <c r="AA25" s="75"/>
      <c r="AB25" s="60"/>
      <c r="AC25" s="75"/>
    </row>
    <row r="26" spans="1:29" ht="25.35" customHeight="1">
      <c r="A26" s="63">
        <v>12</v>
      </c>
      <c r="B26" s="77">
        <v>14</v>
      </c>
      <c r="C26" s="68" t="s">
        <v>49</v>
      </c>
      <c r="D26" s="67">
        <v>898.5</v>
      </c>
      <c r="E26" s="66">
        <v>377.2</v>
      </c>
      <c r="F26" s="70">
        <f>(D26-E26)/E26</f>
        <v>1.3820254506892895</v>
      </c>
      <c r="G26" s="67">
        <v>349</v>
      </c>
      <c r="H26" s="66">
        <v>16</v>
      </c>
      <c r="I26" s="66">
        <f t="shared" si="1"/>
        <v>21.8125</v>
      </c>
      <c r="J26" s="66">
        <v>3</v>
      </c>
      <c r="K26" s="66">
        <v>7</v>
      </c>
      <c r="L26" s="67">
        <v>33272.57</v>
      </c>
      <c r="M26" s="67">
        <v>8124</v>
      </c>
      <c r="N26" s="65">
        <v>44708</v>
      </c>
      <c r="O26" s="64" t="s">
        <v>50</v>
      </c>
      <c r="P26" s="59"/>
      <c r="Q26" s="73"/>
      <c r="R26" s="60"/>
      <c r="S26" s="74"/>
      <c r="T26" s="74"/>
      <c r="U26" s="60"/>
      <c r="V26" s="60"/>
      <c r="W26" s="2"/>
      <c r="X26" s="60"/>
      <c r="Y26" s="75"/>
      <c r="Z26" s="75"/>
    </row>
    <row r="27" spans="1:29" ht="25.35" customHeight="1">
      <c r="A27" s="63">
        <v>13</v>
      </c>
      <c r="B27" s="69" t="s">
        <v>36</v>
      </c>
      <c r="C27" s="68" t="s">
        <v>62</v>
      </c>
      <c r="D27" s="67">
        <v>440.5</v>
      </c>
      <c r="E27" s="66" t="s">
        <v>36</v>
      </c>
      <c r="F27" s="66" t="s">
        <v>36</v>
      </c>
      <c r="G27" s="67">
        <v>196</v>
      </c>
      <c r="H27" s="66">
        <v>6</v>
      </c>
      <c r="I27" s="66">
        <f t="shared" si="1"/>
        <v>32.666666666666664</v>
      </c>
      <c r="J27" s="66">
        <v>1</v>
      </c>
      <c r="K27" s="66" t="s">
        <v>36</v>
      </c>
      <c r="L27" s="67">
        <v>183575</v>
      </c>
      <c r="M27" s="67">
        <v>36321</v>
      </c>
      <c r="N27" s="65">
        <v>44568</v>
      </c>
      <c r="O27" s="64" t="s">
        <v>39</v>
      </c>
      <c r="P27" s="59"/>
      <c r="Q27" s="73"/>
      <c r="R27" s="60"/>
      <c r="S27" s="74"/>
      <c r="T27" s="74"/>
      <c r="U27" s="60"/>
      <c r="V27" s="60"/>
      <c r="W27" s="2"/>
      <c r="X27" s="60"/>
      <c r="Y27" s="75"/>
      <c r="Z27" s="75"/>
    </row>
    <row r="28" spans="1:29" ht="25.35" customHeight="1">
      <c r="A28" s="63">
        <v>14</v>
      </c>
      <c r="B28" s="69" t="s">
        <v>36</v>
      </c>
      <c r="C28" s="68" t="s">
        <v>70</v>
      </c>
      <c r="D28" s="67">
        <v>343</v>
      </c>
      <c r="E28" s="66" t="s">
        <v>36</v>
      </c>
      <c r="F28" s="66" t="s">
        <v>36</v>
      </c>
      <c r="G28" s="67">
        <v>147</v>
      </c>
      <c r="H28" s="66">
        <v>6</v>
      </c>
      <c r="I28" s="66">
        <f t="shared" si="1"/>
        <v>24.5</v>
      </c>
      <c r="J28" s="66">
        <v>1</v>
      </c>
      <c r="K28" s="66" t="s">
        <v>36</v>
      </c>
      <c r="L28" s="67">
        <v>317849</v>
      </c>
      <c r="M28" s="67">
        <v>64642</v>
      </c>
      <c r="N28" s="65">
        <v>44554</v>
      </c>
      <c r="O28" s="64" t="s">
        <v>37</v>
      </c>
      <c r="P28" s="59"/>
      <c r="Q28" s="73"/>
      <c r="R28" s="60"/>
      <c r="S28" s="74"/>
      <c r="T28" s="74"/>
      <c r="U28" s="60"/>
      <c r="V28" s="60"/>
      <c r="W28" s="2"/>
      <c r="X28" s="60"/>
      <c r="Y28" s="75"/>
      <c r="Z28" s="75"/>
    </row>
    <row r="29" spans="1:29" ht="25.35" customHeight="1">
      <c r="A29" s="63">
        <v>15</v>
      </c>
      <c r="B29" s="69" t="s">
        <v>36</v>
      </c>
      <c r="C29" s="68" t="s">
        <v>65</v>
      </c>
      <c r="D29" s="67">
        <v>185</v>
      </c>
      <c r="E29" s="66" t="s">
        <v>36</v>
      </c>
      <c r="F29" s="66" t="s">
        <v>36</v>
      </c>
      <c r="G29" s="67">
        <v>82</v>
      </c>
      <c r="H29" s="66">
        <v>6</v>
      </c>
      <c r="I29" s="66">
        <f t="shared" si="1"/>
        <v>13.666666666666666</v>
      </c>
      <c r="J29" s="66">
        <v>1</v>
      </c>
      <c r="K29" s="66" t="s">
        <v>36</v>
      </c>
      <c r="L29" s="67">
        <v>99876.37</v>
      </c>
      <c r="M29" s="67">
        <v>20744</v>
      </c>
      <c r="N29" s="65">
        <v>44603</v>
      </c>
      <c r="O29" s="64" t="s">
        <v>41</v>
      </c>
      <c r="P29" s="61"/>
      <c r="Q29" s="73"/>
      <c r="R29" s="60"/>
      <c r="S29" s="60"/>
      <c r="T29" s="75"/>
      <c r="U29" s="75"/>
      <c r="V29" s="75"/>
      <c r="W29" s="60"/>
      <c r="X29" s="60"/>
      <c r="Y29" s="2"/>
      <c r="Z29" s="60"/>
    </row>
    <row r="30" spans="1:29" ht="25.35" customHeight="1">
      <c r="A30" s="63">
        <v>16</v>
      </c>
      <c r="B30" s="66" t="s">
        <v>36</v>
      </c>
      <c r="C30" s="68" t="s">
        <v>63</v>
      </c>
      <c r="D30" s="67">
        <v>157.5</v>
      </c>
      <c r="E30" s="66" t="s">
        <v>36</v>
      </c>
      <c r="F30" s="66" t="s">
        <v>36</v>
      </c>
      <c r="G30" s="67">
        <v>63</v>
      </c>
      <c r="H30" s="66">
        <v>6</v>
      </c>
      <c r="I30" s="66">
        <f t="shared" si="1"/>
        <v>10.5</v>
      </c>
      <c r="J30" s="66">
        <v>1</v>
      </c>
      <c r="K30" s="66" t="s">
        <v>36</v>
      </c>
      <c r="L30" s="67">
        <v>46665.22</v>
      </c>
      <c r="M30" s="67">
        <v>10130</v>
      </c>
      <c r="N30" s="65">
        <v>44470</v>
      </c>
      <c r="O30" s="64" t="s">
        <v>41</v>
      </c>
      <c r="P30" s="61"/>
      <c r="Q30" s="73"/>
      <c r="R30" s="60"/>
      <c r="S30" s="60"/>
      <c r="T30" s="75"/>
      <c r="U30" s="75"/>
      <c r="V30" s="75"/>
      <c r="W30" s="2"/>
      <c r="X30" s="60"/>
      <c r="Y30" s="2"/>
      <c r="Z30" s="60"/>
    </row>
    <row r="31" spans="1:29" ht="25.35" customHeight="1">
      <c r="A31" s="63">
        <v>17</v>
      </c>
      <c r="B31" s="77">
        <v>12</v>
      </c>
      <c r="C31" s="68" t="s">
        <v>45</v>
      </c>
      <c r="D31" s="67">
        <v>140.13999999999999</v>
      </c>
      <c r="E31" s="66">
        <v>1093.67</v>
      </c>
      <c r="F31" s="70">
        <f>(D31-E31)/E31</f>
        <v>-0.87186262766648082</v>
      </c>
      <c r="G31" s="67">
        <v>38</v>
      </c>
      <c r="H31" s="66">
        <v>7</v>
      </c>
      <c r="I31" s="66">
        <f t="shared" si="1"/>
        <v>5.4285714285714288</v>
      </c>
      <c r="J31" s="66">
        <v>1</v>
      </c>
      <c r="K31" s="66">
        <v>17</v>
      </c>
      <c r="L31" s="67">
        <v>207212</v>
      </c>
      <c r="M31" s="67">
        <v>42102</v>
      </c>
      <c r="N31" s="65">
        <v>44638</v>
      </c>
      <c r="O31" s="64" t="s">
        <v>37</v>
      </c>
      <c r="P31" s="61"/>
      <c r="Q31" s="73"/>
      <c r="R31" s="73"/>
      <c r="S31" s="73"/>
      <c r="T31" s="73"/>
      <c r="U31" s="74"/>
      <c r="V31" s="75"/>
      <c r="W31" s="75"/>
      <c r="X31" s="74"/>
      <c r="Y31" s="74"/>
      <c r="Z31" s="60"/>
    </row>
    <row r="32" spans="1:29" ht="25.35" customHeight="1">
      <c r="A32" s="63">
        <v>18</v>
      </c>
      <c r="B32" s="78">
        <v>15</v>
      </c>
      <c r="C32" s="68" t="s">
        <v>61</v>
      </c>
      <c r="D32" s="67">
        <v>93</v>
      </c>
      <c r="E32" s="66">
        <v>349.2</v>
      </c>
      <c r="F32" s="70">
        <f>(D32-E32)/E32</f>
        <v>-0.73367697594501713</v>
      </c>
      <c r="G32" s="67">
        <v>16</v>
      </c>
      <c r="H32" s="66">
        <v>1</v>
      </c>
      <c r="I32" s="66">
        <f t="shared" si="1"/>
        <v>16</v>
      </c>
      <c r="J32" s="66">
        <v>1</v>
      </c>
      <c r="K32" s="66">
        <v>11</v>
      </c>
      <c r="L32" s="67">
        <v>25403.279999999999</v>
      </c>
      <c r="M32" s="67">
        <v>4316</v>
      </c>
      <c r="N32" s="65">
        <v>44680</v>
      </c>
      <c r="O32" s="64" t="s">
        <v>50</v>
      </c>
      <c r="P32" s="61"/>
      <c r="Q32" s="73"/>
      <c r="R32" s="73"/>
      <c r="S32" s="73"/>
      <c r="T32" s="73"/>
      <c r="U32" s="74"/>
      <c r="V32" s="75"/>
      <c r="W32" s="75"/>
      <c r="X32" s="74"/>
      <c r="Y32" s="74"/>
      <c r="Z32" s="60"/>
    </row>
    <row r="33" spans="1:29" ht="25.35" customHeight="1">
      <c r="A33" s="63">
        <v>19</v>
      </c>
      <c r="B33" s="78">
        <v>22</v>
      </c>
      <c r="C33" s="68" t="s">
        <v>51</v>
      </c>
      <c r="D33" s="67">
        <v>91</v>
      </c>
      <c r="E33" s="66">
        <v>55</v>
      </c>
      <c r="F33" s="70">
        <f>(D33-E33)/E33</f>
        <v>0.65454545454545454</v>
      </c>
      <c r="G33" s="67">
        <v>26</v>
      </c>
      <c r="H33" s="66">
        <v>4</v>
      </c>
      <c r="I33" s="66">
        <f t="shared" si="1"/>
        <v>6.5</v>
      </c>
      <c r="J33" s="66">
        <v>2</v>
      </c>
      <c r="K33" s="66">
        <v>14</v>
      </c>
      <c r="L33" s="67">
        <v>185926.42</v>
      </c>
      <c r="M33" s="67">
        <v>45743</v>
      </c>
      <c r="N33" s="65">
        <v>44659</v>
      </c>
      <c r="O33" s="64" t="s">
        <v>41</v>
      </c>
      <c r="P33" s="61"/>
      <c r="Q33" s="73"/>
      <c r="R33" s="73"/>
      <c r="S33" s="59"/>
      <c r="T33" s="73"/>
      <c r="V33" s="74"/>
      <c r="W33" s="75"/>
      <c r="X33" s="74"/>
      <c r="Y33" s="60"/>
      <c r="Z33" s="2"/>
      <c r="AA33" s="60"/>
      <c r="AB33" s="75"/>
      <c r="AC33" s="60"/>
    </row>
    <row r="34" spans="1:29" ht="25.35" customHeight="1">
      <c r="A34" s="63">
        <v>20</v>
      </c>
      <c r="B34" s="77">
        <v>16</v>
      </c>
      <c r="C34" s="68" t="s">
        <v>636</v>
      </c>
      <c r="D34" s="67">
        <v>73</v>
      </c>
      <c r="E34" s="66">
        <v>221</v>
      </c>
      <c r="F34" s="70">
        <f>(D34-E34)/E34</f>
        <v>-0.66968325791855199</v>
      </c>
      <c r="G34" s="67">
        <v>11</v>
      </c>
      <c r="H34" s="66">
        <v>1</v>
      </c>
      <c r="I34" s="66">
        <f t="shared" si="1"/>
        <v>11</v>
      </c>
      <c r="J34" s="66">
        <v>1</v>
      </c>
      <c r="K34" s="66">
        <v>4</v>
      </c>
      <c r="L34" s="67">
        <v>14355.35</v>
      </c>
      <c r="M34" s="67">
        <v>2637</v>
      </c>
      <c r="N34" s="65">
        <v>44729</v>
      </c>
      <c r="O34" s="64" t="s">
        <v>50</v>
      </c>
      <c r="P34" s="61"/>
      <c r="Q34" s="73"/>
      <c r="R34" s="73"/>
      <c r="S34" s="59"/>
      <c r="T34" s="75"/>
      <c r="U34" s="75"/>
      <c r="V34" s="60"/>
      <c r="W34" s="2"/>
      <c r="X34" s="75"/>
      <c r="Y34" s="60"/>
      <c r="Z34" s="74"/>
      <c r="AA34" s="75"/>
      <c r="AB34" s="60"/>
      <c r="AC34" s="75"/>
    </row>
    <row r="35" spans="1:29" ht="25.35" customHeight="1">
      <c r="A35" s="41"/>
      <c r="B35" s="41"/>
      <c r="C35" s="52" t="s">
        <v>66</v>
      </c>
      <c r="D35" s="62">
        <f>SUM(D23:D34)</f>
        <v>606605.18999999994</v>
      </c>
      <c r="E35" s="62">
        <v>657132.07999999996</v>
      </c>
      <c r="F35" s="72">
        <f>(D35-E35)/E35</f>
        <v>-7.6890006648282966E-2</v>
      </c>
      <c r="G35" s="62">
        <f t="shared" ref="G35" si="2">SUM(G23:G34)</f>
        <v>101649</v>
      </c>
      <c r="H35" s="62"/>
      <c r="I35" s="43"/>
      <c r="J35" s="42"/>
      <c r="K35" s="44"/>
      <c r="L35" s="45"/>
      <c r="M35" s="49"/>
      <c r="N35" s="46"/>
      <c r="O35" s="53"/>
      <c r="R35" s="61"/>
      <c r="U35" s="61"/>
      <c r="X35" s="61"/>
      <c r="Z35" s="61"/>
    </row>
    <row r="36" spans="1:29" ht="23.1" customHeight="1">
      <c r="Z36" s="4"/>
    </row>
    <row r="37" spans="1:29" ht="17.25" customHeight="1"/>
    <row r="48" spans="1:29">
      <c r="R48" s="61"/>
    </row>
    <row r="53" spans="16:16">
      <c r="P53" s="61"/>
    </row>
    <row r="57" spans="16:16" ht="12" customHeight="1"/>
    <row r="67" spans="21:26">
      <c r="U67" s="61"/>
      <c r="X67" s="61"/>
      <c r="Z67" s="61"/>
    </row>
  </sheetData>
  <sortState xmlns:xlrd2="http://schemas.microsoft.com/office/spreadsheetml/2017/richdata2" ref="B13:O34">
    <sortCondition descending="1" ref="D13:D34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13B16-BB19-428C-970E-F58AF116D6E4}">
  <dimension ref="A1:AC71"/>
  <sheetViews>
    <sheetView zoomScale="60" zoomScaleNormal="60" workbookViewId="0">
      <selection activeCell="N18" sqref="N18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19" width="11.5546875" style="1" customWidth="1"/>
    <col min="20" max="20" width="8.33203125" style="1" customWidth="1"/>
    <col min="21" max="21" width="12.33203125" style="1" customWidth="1"/>
    <col min="22" max="22" width="12" style="1" bestFit="1" customWidth="1"/>
    <col min="23" max="23" width="14.88671875" style="1" customWidth="1"/>
    <col min="24" max="24" width="11.88671875" style="1" bestFit="1" customWidth="1"/>
    <col min="25" max="25" width="14.44140625" style="1" bestFit="1" customWidth="1"/>
    <col min="26" max="26" width="13.664062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657</v>
      </c>
      <c r="F1" s="30"/>
      <c r="G1" s="30"/>
      <c r="H1" s="30"/>
      <c r="I1" s="30"/>
    </row>
    <row r="2" spans="1:29" ht="19.5" customHeight="1">
      <c r="E2" s="30" t="s">
        <v>658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W5" s="4"/>
    </row>
    <row r="6" spans="1:29">
      <c r="A6" s="207"/>
      <c r="B6" s="207"/>
      <c r="C6" s="212"/>
      <c r="D6" s="32" t="s">
        <v>655</v>
      </c>
      <c r="E6" s="32" t="s">
        <v>647</v>
      </c>
      <c r="F6" s="212"/>
      <c r="G6" s="212" t="s">
        <v>655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W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W9" s="60"/>
      <c r="X9" s="61"/>
      <c r="Y9" s="61"/>
      <c r="Z9" s="60"/>
    </row>
    <row r="10" spans="1:29">
      <c r="A10" s="207"/>
      <c r="B10" s="207"/>
      <c r="C10" s="212"/>
      <c r="D10" s="32" t="s">
        <v>656</v>
      </c>
      <c r="E10" s="32" t="s">
        <v>648</v>
      </c>
      <c r="F10" s="212"/>
      <c r="G10" s="32" t="s">
        <v>656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W10" s="60"/>
      <c r="X10" s="61"/>
      <c r="Y10" s="61"/>
      <c r="Z10" s="60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4"/>
      <c r="X11" s="61"/>
      <c r="Y11" s="61"/>
      <c r="Z11" s="60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4"/>
      <c r="X12" s="60"/>
      <c r="Y12" s="2"/>
      <c r="Z12" s="60"/>
    </row>
    <row r="13" spans="1:29" ht="25.35" customHeight="1">
      <c r="A13" s="63">
        <v>1</v>
      </c>
      <c r="B13" s="63" t="s">
        <v>34</v>
      </c>
      <c r="C13" s="68" t="s">
        <v>652</v>
      </c>
      <c r="D13" s="67">
        <v>433188.32</v>
      </c>
      <c r="E13" s="66" t="s">
        <v>36</v>
      </c>
      <c r="F13" s="66" t="s">
        <v>36</v>
      </c>
      <c r="G13" s="67">
        <v>75623</v>
      </c>
      <c r="H13" s="66">
        <v>722</v>
      </c>
      <c r="I13" s="66">
        <f t="shared" ref="I13:I22" si="0">G13/H13</f>
        <v>104.7409972299169</v>
      </c>
      <c r="J13" s="66">
        <v>32</v>
      </c>
      <c r="K13" s="66">
        <v>1</v>
      </c>
      <c r="L13" s="67">
        <v>450847</v>
      </c>
      <c r="M13" s="67">
        <v>78899</v>
      </c>
      <c r="N13" s="65">
        <v>44743</v>
      </c>
      <c r="O13" s="64" t="s">
        <v>37</v>
      </c>
      <c r="P13" s="61"/>
      <c r="Q13" s="73"/>
      <c r="R13" s="73"/>
      <c r="S13" s="73"/>
      <c r="T13" s="73"/>
      <c r="V13" s="60"/>
      <c r="W13" s="2"/>
      <c r="X13" s="61"/>
      <c r="Y13" s="2"/>
      <c r="Z13" s="60"/>
      <c r="AA13" s="2"/>
      <c r="AB13" s="61"/>
      <c r="AC13" s="60"/>
    </row>
    <row r="14" spans="1:29" ht="25.35" customHeight="1">
      <c r="A14" s="63">
        <v>2</v>
      </c>
      <c r="B14" s="63">
        <v>1</v>
      </c>
      <c r="C14" s="68" t="s">
        <v>638</v>
      </c>
      <c r="D14" s="67">
        <v>72245.63</v>
      </c>
      <c r="E14" s="66">
        <v>64329.24</v>
      </c>
      <c r="F14" s="70">
        <f>(D14-E14)/E14</f>
        <v>0.12306052426548188</v>
      </c>
      <c r="G14" s="67">
        <v>9423</v>
      </c>
      <c r="H14" s="66">
        <v>332</v>
      </c>
      <c r="I14" s="66">
        <f t="shared" si="0"/>
        <v>28.382530120481928</v>
      </c>
      <c r="J14" s="66">
        <v>13</v>
      </c>
      <c r="K14" s="66">
        <v>2</v>
      </c>
      <c r="L14" s="67">
        <v>154683.32</v>
      </c>
      <c r="M14" s="67">
        <v>23435</v>
      </c>
      <c r="N14" s="65">
        <v>44736</v>
      </c>
      <c r="O14" s="64" t="s">
        <v>639</v>
      </c>
      <c r="P14" s="61"/>
      <c r="Q14" s="73"/>
      <c r="R14" s="73"/>
      <c r="S14" s="59"/>
      <c r="T14" s="73"/>
      <c r="U14" s="60"/>
      <c r="V14" s="60"/>
      <c r="W14" s="2"/>
      <c r="X14" s="74"/>
      <c r="Y14" s="75"/>
      <c r="Z14" s="74"/>
      <c r="AA14" s="60"/>
      <c r="AB14" s="75"/>
      <c r="AC14" s="60"/>
    </row>
    <row r="15" spans="1:29" ht="25.35" customHeight="1">
      <c r="A15" s="63">
        <v>3</v>
      </c>
      <c r="B15" s="63">
        <v>2</v>
      </c>
      <c r="C15" s="68" t="s">
        <v>641</v>
      </c>
      <c r="D15" s="67">
        <v>50589.18</v>
      </c>
      <c r="E15" s="66">
        <v>48155.99</v>
      </c>
      <c r="F15" s="70">
        <f>(D15-E15)/E15</f>
        <v>5.0527255280184299E-2</v>
      </c>
      <c r="G15" s="67">
        <v>7555</v>
      </c>
      <c r="H15" s="66">
        <v>230</v>
      </c>
      <c r="I15" s="66">
        <f t="shared" si="0"/>
        <v>32.847826086956523</v>
      </c>
      <c r="J15" s="66">
        <v>15</v>
      </c>
      <c r="K15" s="66">
        <v>2</v>
      </c>
      <c r="L15" s="67">
        <v>115561.33</v>
      </c>
      <c r="M15" s="67">
        <v>16970</v>
      </c>
      <c r="N15" s="65">
        <v>44736</v>
      </c>
      <c r="O15" s="64" t="s">
        <v>56</v>
      </c>
      <c r="P15" s="61"/>
      <c r="Q15" s="73"/>
      <c r="R15" s="73"/>
      <c r="S15" s="59"/>
      <c r="T15" s="73"/>
      <c r="U15" s="60"/>
      <c r="V15" s="60"/>
      <c r="W15" s="2"/>
      <c r="X15" s="74"/>
      <c r="Y15" s="75"/>
      <c r="Z15" s="74"/>
      <c r="AA15" s="60"/>
      <c r="AB15" s="75"/>
      <c r="AC15" s="60"/>
    </row>
    <row r="16" spans="1:29" ht="25.35" customHeight="1">
      <c r="A16" s="63">
        <v>4</v>
      </c>
      <c r="B16" s="63">
        <v>6</v>
      </c>
      <c r="C16" s="68" t="s">
        <v>38</v>
      </c>
      <c r="D16" s="67">
        <v>25699.83</v>
      </c>
      <c r="E16" s="66">
        <v>17048.669999999998</v>
      </c>
      <c r="F16" s="70">
        <f>(D16-E16)/E16</f>
        <v>0.50743899670766135</v>
      </c>
      <c r="G16" s="67">
        <v>3742</v>
      </c>
      <c r="H16" s="66">
        <v>101</v>
      </c>
      <c r="I16" s="66">
        <f t="shared" si="0"/>
        <v>37.049504950495049</v>
      </c>
      <c r="J16" s="66">
        <v>10</v>
      </c>
      <c r="K16" s="66">
        <v>6</v>
      </c>
      <c r="L16" s="67">
        <v>265046</v>
      </c>
      <c r="M16" s="67">
        <v>39393</v>
      </c>
      <c r="N16" s="65">
        <v>44708</v>
      </c>
      <c r="O16" s="64" t="s">
        <v>39</v>
      </c>
      <c r="P16" s="73"/>
      <c r="Q16" s="73"/>
      <c r="S16" s="61"/>
      <c r="T16" s="60"/>
      <c r="U16" s="2"/>
      <c r="V16" s="2"/>
      <c r="W16" s="2"/>
      <c r="X16" s="60"/>
      <c r="Y16" s="61"/>
      <c r="Z16" s="60"/>
    </row>
    <row r="17" spans="1:29" ht="25.35" customHeight="1">
      <c r="A17" s="63">
        <v>5</v>
      </c>
      <c r="B17" s="63">
        <v>3</v>
      </c>
      <c r="C17" s="68" t="s">
        <v>651</v>
      </c>
      <c r="D17" s="67">
        <v>24674.77</v>
      </c>
      <c r="E17" s="66">
        <v>20808.259999999998</v>
      </c>
      <c r="F17" s="70">
        <f>(D17-E17)/E17</f>
        <v>0.18581611340880988</v>
      </c>
      <c r="G17" s="67">
        <v>3671</v>
      </c>
      <c r="H17" s="66">
        <v>155</v>
      </c>
      <c r="I17" s="66">
        <f t="shared" si="0"/>
        <v>23.683870967741935</v>
      </c>
      <c r="J17" s="66">
        <v>15</v>
      </c>
      <c r="K17" s="66">
        <v>2</v>
      </c>
      <c r="L17" s="67">
        <v>45483</v>
      </c>
      <c r="M17" s="67">
        <v>6985</v>
      </c>
      <c r="N17" s="65">
        <v>44736</v>
      </c>
      <c r="O17" s="64" t="s">
        <v>37</v>
      </c>
      <c r="P17" s="61"/>
      <c r="Q17" s="73"/>
      <c r="R17" s="73"/>
      <c r="S17" s="73"/>
      <c r="T17" s="73"/>
      <c r="V17" s="2"/>
      <c r="W17" s="2"/>
      <c r="X17" s="61"/>
      <c r="Y17" s="60"/>
      <c r="Z17" s="60"/>
      <c r="AA17" s="2"/>
      <c r="AB17" s="60"/>
      <c r="AC17" s="61"/>
    </row>
    <row r="18" spans="1:29" ht="25.35" customHeight="1">
      <c r="A18" s="63">
        <v>6</v>
      </c>
      <c r="B18" s="63" t="s">
        <v>58</v>
      </c>
      <c r="C18" s="68" t="s">
        <v>653</v>
      </c>
      <c r="D18" s="67">
        <v>18255.63</v>
      </c>
      <c r="E18" s="66" t="s">
        <v>36</v>
      </c>
      <c r="F18" s="66" t="s">
        <v>36</v>
      </c>
      <c r="G18" s="67">
        <v>2408</v>
      </c>
      <c r="H18" s="66">
        <v>10</v>
      </c>
      <c r="I18" s="66">
        <f t="shared" si="0"/>
        <v>240.8</v>
      </c>
      <c r="J18" s="66">
        <v>9</v>
      </c>
      <c r="K18" s="66">
        <v>0</v>
      </c>
      <c r="L18" s="67">
        <v>18256</v>
      </c>
      <c r="M18" s="67">
        <v>2408</v>
      </c>
      <c r="N18" s="65" t="s">
        <v>60</v>
      </c>
      <c r="O18" s="64" t="s">
        <v>43</v>
      </c>
      <c r="P18" s="61"/>
      <c r="Q18" s="73"/>
      <c r="R18" s="73"/>
      <c r="S18" s="59"/>
      <c r="T18" s="73"/>
      <c r="U18" s="60"/>
      <c r="V18" s="60"/>
      <c r="W18" s="2"/>
      <c r="X18" s="74"/>
      <c r="Y18" s="60"/>
      <c r="Z18" s="74"/>
      <c r="AA18" s="75"/>
      <c r="AB18" s="60"/>
      <c r="AC18" s="75"/>
    </row>
    <row r="19" spans="1:29" ht="25.35" customHeight="1">
      <c r="A19" s="63">
        <v>7</v>
      </c>
      <c r="B19" s="63">
        <v>4</v>
      </c>
      <c r="C19" s="68" t="s">
        <v>35</v>
      </c>
      <c r="D19" s="67">
        <v>17020.099999999999</v>
      </c>
      <c r="E19" s="66">
        <v>18411.62</v>
      </c>
      <c r="F19" s="70">
        <f>(D19-E19)/E19</f>
        <v>-7.5578357580701777E-2</v>
      </c>
      <c r="G19" s="67">
        <v>2559</v>
      </c>
      <c r="H19" s="66">
        <v>115</v>
      </c>
      <c r="I19" s="66">
        <f t="shared" si="0"/>
        <v>22.252173913043478</v>
      </c>
      <c r="J19" s="66">
        <v>11</v>
      </c>
      <c r="K19" s="66">
        <v>4</v>
      </c>
      <c r="L19" s="67">
        <v>172378</v>
      </c>
      <c r="M19" s="67">
        <v>26507</v>
      </c>
      <c r="N19" s="65">
        <v>44722</v>
      </c>
      <c r="O19" s="64" t="s">
        <v>37</v>
      </c>
      <c r="P19" s="61"/>
      <c r="Q19" s="73"/>
      <c r="R19" s="73"/>
      <c r="S19" s="59"/>
      <c r="T19" s="73"/>
      <c r="U19" s="60"/>
      <c r="V19" s="60"/>
      <c r="W19" s="2"/>
      <c r="X19" s="74"/>
      <c r="Y19" s="60"/>
      <c r="Z19" s="74"/>
      <c r="AA19" s="75"/>
      <c r="AB19" s="60"/>
      <c r="AC19" s="75"/>
    </row>
    <row r="20" spans="1:29" ht="25.35" customHeight="1">
      <c r="A20" s="63">
        <v>8</v>
      </c>
      <c r="B20" s="63">
        <v>7</v>
      </c>
      <c r="C20" s="68" t="s">
        <v>59</v>
      </c>
      <c r="D20" s="67">
        <v>4978.8</v>
      </c>
      <c r="E20" s="66">
        <v>16249.59</v>
      </c>
      <c r="F20" s="70">
        <f>(D20-E20)/E20</f>
        <v>-0.69360457710009915</v>
      </c>
      <c r="G20" s="67">
        <v>1024</v>
      </c>
      <c r="H20" s="66">
        <v>118</v>
      </c>
      <c r="I20" s="66">
        <f t="shared" si="0"/>
        <v>8.6779661016949152</v>
      </c>
      <c r="J20" s="66">
        <v>11</v>
      </c>
      <c r="K20" s="66">
        <v>3</v>
      </c>
      <c r="L20" s="67">
        <v>66060</v>
      </c>
      <c r="M20" s="67">
        <v>14928</v>
      </c>
      <c r="N20" s="65">
        <v>44729</v>
      </c>
      <c r="O20" s="64" t="s">
        <v>43</v>
      </c>
      <c r="P20" s="61"/>
      <c r="Q20" s="73"/>
      <c r="R20" s="60"/>
      <c r="S20" s="60"/>
      <c r="T20" s="75"/>
      <c r="V20" s="61"/>
      <c r="W20" s="60"/>
      <c r="Y20" s="2"/>
      <c r="Z20" s="60"/>
    </row>
    <row r="21" spans="1:29" ht="25.35" customHeight="1">
      <c r="A21" s="63">
        <v>9</v>
      </c>
      <c r="B21" s="63">
        <v>12</v>
      </c>
      <c r="C21" s="68" t="s">
        <v>42</v>
      </c>
      <c r="D21" s="67">
        <v>3531.29</v>
      </c>
      <c r="E21" s="66">
        <v>3528.81</v>
      </c>
      <c r="F21" s="70">
        <f>(D21-E21)/E21</f>
        <v>7.0278649176351755E-4</v>
      </c>
      <c r="G21" s="67">
        <v>517</v>
      </c>
      <c r="H21" s="66">
        <v>21</v>
      </c>
      <c r="I21" s="66">
        <f t="shared" si="0"/>
        <v>24.61904761904762</v>
      </c>
      <c r="J21" s="66">
        <v>4</v>
      </c>
      <c r="K21" s="66">
        <v>9</v>
      </c>
      <c r="L21" s="67">
        <v>424604</v>
      </c>
      <c r="M21" s="67">
        <v>60043</v>
      </c>
      <c r="N21" s="65">
        <v>44687</v>
      </c>
      <c r="O21" s="64" t="s">
        <v>43</v>
      </c>
      <c r="P21" s="61"/>
      <c r="Q21" s="73"/>
      <c r="R21" s="60"/>
      <c r="S21" s="60"/>
      <c r="T21" s="75"/>
      <c r="V21" s="61"/>
      <c r="W21" s="60"/>
      <c r="Y21" s="2"/>
      <c r="Z21" s="60"/>
    </row>
    <row r="22" spans="1:29" ht="25.35" customHeight="1">
      <c r="A22" s="63">
        <v>10</v>
      </c>
      <c r="B22" s="63">
        <v>11</v>
      </c>
      <c r="C22" s="68" t="s">
        <v>44</v>
      </c>
      <c r="D22" s="67">
        <v>2509.4699999999998</v>
      </c>
      <c r="E22" s="66">
        <v>3615.49</v>
      </c>
      <c r="F22" s="70">
        <f>(D22-E22)/E22</f>
        <v>-0.30591150853687882</v>
      </c>
      <c r="G22" s="67">
        <v>550</v>
      </c>
      <c r="H22" s="66">
        <v>28</v>
      </c>
      <c r="I22" s="66">
        <f t="shared" si="0"/>
        <v>19.642857142857142</v>
      </c>
      <c r="J22" s="66">
        <v>5</v>
      </c>
      <c r="K22" s="66">
        <v>14</v>
      </c>
      <c r="L22" s="67">
        <v>417759</v>
      </c>
      <c r="M22" s="67">
        <v>81902</v>
      </c>
      <c r="N22" s="65">
        <v>44652</v>
      </c>
      <c r="O22" s="64" t="s">
        <v>39</v>
      </c>
      <c r="P22" s="61"/>
      <c r="Q22" s="73"/>
      <c r="R22" s="60"/>
      <c r="S22" s="60"/>
      <c r="T22" s="75"/>
      <c r="V22" s="61"/>
      <c r="W22" s="60"/>
      <c r="Y22" s="2"/>
      <c r="Z22" s="60"/>
    </row>
    <row r="23" spans="1:29" ht="25.35" customHeight="1">
      <c r="A23" s="41"/>
      <c r="B23" s="41"/>
      <c r="C23" s="52" t="s">
        <v>52</v>
      </c>
      <c r="D23" s="62">
        <f>SUM(D13:D22)</f>
        <v>652693.02</v>
      </c>
      <c r="E23" s="62">
        <v>219219.09</v>
      </c>
      <c r="F23" s="20">
        <f>(D23-E23)/E23</f>
        <v>1.977354846240809</v>
      </c>
      <c r="G23" s="62">
        <f t="shared" ref="G23" si="1">SUM(G13:G22)</f>
        <v>107072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W23" s="61"/>
      <c r="X23" s="60"/>
      <c r="Z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W24" s="61"/>
      <c r="X24" s="61"/>
    </row>
    <row r="25" spans="1:29" ht="25.35" customHeight="1">
      <c r="A25" s="63">
        <v>11</v>
      </c>
      <c r="B25" s="63">
        <v>9</v>
      </c>
      <c r="C25" s="68" t="s">
        <v>40</v>
      </c>
      <c r="D25" s="67">
        <v>1236.8900000000001</v>
      </c>
      <c r="E25" s="66">
        <v>5089.6899999999996</v>
      </c>
      <c r="F25" s="70">
        <f>(D25-E25)/E25</f>
        <v>-0.75698126997911452</v>
      </c>
      <c r="G25" s="67">
        <v>279</v>
      </c>
      <c r="H25" s="66">
        <v>28</v>
      </c>
      <c r="I25" s="66">
        <f t="shared" ref="I25:I34" si="2">G25/H25</f>
        <v>9.9642857142857135</v>
      </c>
      <c r="J25" s="66">
        <v>5</v>
      </c>
      <c r="K25" s="66">
        <v>5</v>
      </c>
      <c r="L25" s="67">
        <v>68166.37</v>
      </c>
      <c r="M25" s="67">
        <v>16012</v>
      </c>
      <c r="N25" s="65">
        <v>44715</v>
      </c>
      <c r="O25" s="64" t="s">
        <v>41</v>
      </c>
      <c r="P25" s="61"/>
      <c r="Q25" s="73"/>
      <c r="R25" s="60"/>
      <c r="S25" s="60"/>
      <c r="T25" s="75"/>
      <c r="U25" s="75"/>
      <c r="V25" s="75"/>
      <c r="W25" s="60"/>
      <c r="X25" s="60"/>
      <c r="Y25" s="2"/>
      <c r="Z25" s="60"/>
    </row>
    <row r="26" spans="1:29" ht="25.35" customHeight="1">
      <c r="A26" s="63">
        <v>12</v>
      </c>
      <c r="B26" s="76">
        <v>10</v>
      </c>
      <c r="C26" s="68" t="s">
        <v>45</v>
      </c>
      <c r="D26" s="67">
        <v>1093.67</v>
      </c>
      <c r="E26" s="66">
        <v>3757.75</v>
      </c>
      <c r="F26" s="70">
        <f>(D26-E26)/E26</f>
        <v>-0.70895615727496508</v>
      </c>
      <c r="G26" s="67">
        <v>240</v>
      </c>
      <c r="H26" s="66">
        <v>23</v>
      </c>
      <c r="I26" s="66">
        <f t="shared" si="2"/>
        <v>10.434782608695652</v>
      </c>
      <c r="J26" s="66">
        <v>3</v>
      </c>
      <c r="K26" s="66">
        <v>16</v>
      </c>
      <c r="L26" s="67">
        <v>207072</v>
      </c>
      <c r="M26" s="67">
        <v>42064</v>
      </c>
      <c r="N26" s="65">
        <v>44638</v>
      </c>
      <c r="O26" s="64" t="s">
        <v>37</v>
      </c>
      <c r="P26" s="61"/>
      <c r="Q26" s="73"/>
      <c r="R26" s="60"/>
      <c r="S26" s="60"/>
      <c r="T26" s="75"/>
      <c r="U26" s="75"/>
      <c r="V26" s="75"/>
      <c r="W26" s="2"/>
      <c r="X26" s="60"/>
      <c r="Y26" s="2"/>
      <c r="Z26" s="60"/>
    </row>
    <row r="27" spans="1:29" ht="25.35" customHeight="1">
      <c r="A27" s="63">
        <v>13</v>
      </c>
      <c r="B27" s="69" t="s">
        <v>36</v>
      </c>
      <c r="C27" s="68" t="s">
        <v>112</v>
      </c>
      <c r="D27" s="67">
        <v>400</v>
      </c>
      <c r="E27" s="66" t="s">
        <v>36</v>
      </c>
      <c r="F27" s="66" t="s">
        <v>36</v>
      </c>
      <c r="G27" s="67">
        <v>80</v>
      </c>
      <c r="H27" s="66">
        <v>1</v>
      </c>
      <c r="I27" s="66">
        <f t="shared" si="2"/>
        <v>80</v>
      </c>
      <c r="J27" s="66">
        <v>1</v>
      </c>
      <c r="K27" s="66" t="s">
        <v>36</v>
      </c>
      <c r="L27" s="67">
        <v>5354</v>
      </c>
      <c r="M27" s="67">
        <v>852</v>
      </c>
      <c r="N27" s="65">
        <v>44687</v>
      </c>
      <c r="O27" s="64" t="s">
        <v>84</v>
      </c>
      <c r="P27" s="9"/>
      <c r="Q27" s="73"/>
      <c r="R27" s="73"/>
      <c r="S27" s="59"/>
      <c r="T27" s="75"/>
      <c r="U27" s="75"/>
      <c r="V27" s="75"/>
      <c r="W27" s="74"/>
      <c r="X27" s="74"/>
      <c r="Y27" s="75"/>
      <c r="Z27" s="2"/>
      <c r="AA27" s="60"/>
      <c r="AB27" s="60"/>
      <c r="AC27" s="75"/>
    </row>
    <row r="28" spans="1:29" ht="25.35" customHeight="1">
      <c r="A28" s="63">
        <v>14</v>
      </c>
      <c r="B28" s="63">
        <v>20</v>
      </c>
      <c r="C28" s="68" t="s">
        <v>49</v>
      </c>
      <c r="D28" s="67">
        <v>377.2</v>
      </c>
      <c r="E28" s="66">
        <v>365.5</v>
      </c>
      <c r="F28" s="70">
        <f>(D28-E28)/E28</f>
        <v>3.2010943912448672E-2</v>
      </c>
      <c r="G28" s="67">
        <v>149</v>
      </c>
      <c r="H28" s="66">
        <v>14</v>
      </c>
      <c r="I28" s="66">
        <f t="shared" si="2"/>
        <v>10.642857142857142</v>
      </c>
      <c r="J28" s="66">
        <v>3</v>
      </c>
      <c r="K28" s="66">
        <v>6</v>
      </c>
      <c r="L28" s="67">
        <v>32374.07</v>
      </c>
      <c r="M28" s="67">
        <v>7775</v>
      </c>
      <c r="N28" s="65">
        <v>44708</v>
      </c>
      <c r="O28" s="64" t="s">
        <v>50</v>
      </c>
      <c r="P28" s="61"/>
      <c r="Q28" s="73"/>
      <c r="R28" s="73"/>
      <c r="S28" s="73"/>
      <c r="T28" s="73"/>
      <c r="U28" s="74"/>
      <c r="V28" s="75"/>
      <c r="W28" s="75"/>
      <c r="X28" s="74"/>
      <c r="Y28" s="74"/>
      <c r="Z28" s="60"/>
    </row>
    <row r="29" spans="1:29" ht="25.35" customHeight="1">
      <c r="A29" s="63">
        <v>15</v>
      </c>
      <c r="B29" s="76">
        <v>22</v>
      </c>
      <c r="C29" s="68" t="s">
        <v>61</v>
      </c>
      <c r="D29" s="67">
        <v>349.2</v>
      </c>
      <c r="E29" s="66">
        <v>333</v>
      </c>
      <c r="F29" s="70">
        <f>(D29-E29)/E29</f>
        <v>4.8648648648648617E-2</v>
      </c>
      <c r="G29" s="67">
        <v>69</v>
      </c>
      <c r="H29" s="66">
        <v>5</v>
      </c>
      <c r="I29" s="66">
        <f t="shared" si="2"/>
        <v>13.8</v>
      </c>
      <c r="J29" s="66">
        <v>2</v>
      </c>
      <c r="K29" s="66">
        <v>10</v>
      </c>
      <c r="L29" s="67">
        <v>25310.28</v>
      </c>
      <c r="M29" s="67">
        <v>4300</v>
      </c>
      <c r="N29" s="65">
        <v>44680</v>
      </c>
      <c r="O29" s="64" t="s">
        <v>50</v>
      </c>
      <c r="P29" s="61"/>
      <c r="Q29" s="73"/>
      <c r="R29" s="73"/>
      <c r="S29" s="73"/>
      <c r="T29" s="73"/>
      <c r="U29" s="74"/>
      <c r="V29" s="75"/>
      <c r="W29" s="75"/>
      <c r="X29" s="74"/>
      <c r="Y29" s="74"/>
      <c r="Z29" s="60"/>
    </row>
    <row r="30" spans="1:29" ht="25.35" customHeight="1">
      <c r="A30" s="63">
        <v>16</v>
      </c>
      <c r="B30" s="76">
        <v>13</v>
      </c>
      <c r="C30" s="68" t="s">
        <v>636</v>
      </c>
      <c r="D30" s="67">
        <v>221</v>
      </c>
      <c r="E30" s="66">
        <v>2353.84</v>
      </c>
      <c r="F30" s="70">
        <f>(D30-E30)/E30</f>
        <v>-0.90611086564932197</v>
      </c>
      <c r="G30" s="67">
        <v>62</v>
      </c>
      <c r="H30" s="66">
        <v>5</v>
      </c>
      <c r="I30" s="66">
        <f t="shared" si="2"/>
        <v>12.4</v>
      </c>
      <c r="J30" s="66">
        <v>2</v>
      </c>
      <c r="K30" s="66">
        <v>3</v>
      </c>
      <c r="L30" s="67">
        <v>14282.35</v>
      </c>
      <c r="M30" s="67">
        <v>2626</v>
      </c>
      <c r="N30" s="65">
        <v>44729</v>
      </c>
      <c r="O30" s="64" t="s">
        <v>50</v>
      </c>
      <c r="P30" s="61"/>
      <c r="Q30" s="73"/>
      <c r="R30" s="73"/>
      <c r="S30" s="59"/>
      <c r="T30" s="73"/>
      <c r="V30" s="74"/>
      <c r="W30" s="75"/>
      <c r="X30" s="74"/>
      <c r="Y30" s="60"/>
      <c r="Z30" s="2"/>
      <c r="AA30" s="60"/>
      <c r="AB30" s="75"/>
      <c r="AC30" s="60"/>
    </row>
    <row r="31" spans="1:29" ht="25.35" customHeight="1">
      <c r="A31" s="63">
        <v>17</v>
      </c>
      <c r="B31" s="66" t="s">
        <v>36</v>
      </c>
      <c r="C31" s="68" t="s">
        <v>87</v>
      </c>
      <c r="D31" s="67">
        <v>218.5</v>
      </c>
      <c r="E31" s="66" t="s">
        <v>36</v>
      </c>
      <c r="F31" s="66" t="s">
        <v>36</v>
      </c>
      <c r="G31" s="67">
        <v>100</v>
      </c>
      <c r="H31" s="66">
        <v>6</v>
      </c>
      <c r="I31" s="66">
        <f t="shared" si="2"/>
        <v>16.666666666666668</v>
      </c>
      <c r="J31" s="66">
        <v>1</v>
      </c>
      <c r="K31" s="66" t="s">
        <v>36</v>
      </c>
      <c r="L31" s="67">
        <v>26750.54</v>
      </c>
      <c r="M31" s="67">
        <v>6450</v>
      </c>
      <c r="N31" s="65">
        <v>44414</v>
      </c>
      <c r="O31" s="64" t="s">
        <v>41</v>
      </c>
      <c r="P31" s="59"/>
      <c r="Q31" s="73"/>
      <c r="S31" s="74"/>
      <c r="T31" s="74"/>
      <c r="U31" s="74"/>
      <c r="V31" s="60"/>
      <c r="W31" s="75"/>
      <c r="X31" s="2"/>
      <c r="Y31" s="60"/>
      <c r="Z31" s="74"/>
    </row>
    <row r="32" spans="1:29" ht="25.35" customHeight="1">
      <c r="A32" s="63">
        <v>18</v>
      </c>
      <c r="B32" s="63">
        <v>15</v>
      </c>
      <c r="C32" s="68" t="s">
        <v>48</v>
      </c>
      <c r="D32" s="67">
        <v>173.6</v>
      </c>
      <c r="E32" s="66">
        <v>1061.3699999999999</v>
      </c>
      <c r="F32" s="70">
        <f>(D32-E32)/E32</f>
        <v>-0.83643781150776819</v>
      </c>
      <c r="G32" s="67">
        <v>33</v>
      </c>
      <c r="H32" s="66">
        <v>2</v>
      </c>
      <c r="I32" s="66">
        <f t="shared" si="2"/>
        <v>16.5</v>
      </c>
      <c r="J32" s="66">
        <v>1</v>
      </c>
      <c r="K32" s="66">
        <v>17</v>
      </c>
      <c r="L32" s="67">
        <v>286968</v>
      </c>
      <c r="M32" s="67">
        <v>57790</v>
      </c>
      <c r="N32" s="65">
        <v>44631</v>
      </c>
      <c r="O32" s="64" t="s">
        <v>43</v>
      </c>
      <c r="P32" s="59"/>
      <c r="Q32" s="73"/>
      <c r="R32" s="60"/>
      <c r="S32" s="74"/>
      <c r="T32" s="74"/>
      <c r="U32" s="60"/>
      <c r="V32" s="75"/>
      <c r="W32" s="2"/>
      <c r="X32" s="60"/>
      <c r="Y32" s="75"/>
      <c r="Z32" s="60"/>
    </row>
    <row r="33" spans="1:29" ht="25.35" customHeight="1">
      <c r="A33" s="63">
        <v>19</v>
      </c>
      <c r="B33" s="66" t="s">
        <v>36</v>
      </c>
      <c r="C33" s="68" t="s">
        <v>85</v>
      </c>
      <c r="D33" s="67">
        <v>137.5</v>
      </c>
      <c r="E33" s="66" t="s">
        <v>36</v>
      </c>
      <c r="F33" s="66" t="s">
        <v>36</v>
      </c>
      <c r="G33" s="67">
        <v>55</v>
      </c>
      <c r="H33" s="66">
        <v>6</v>
      </c>
      <c r="I33" s="66">
        <f t="shared" si="2"/>
        <v>9.1666666666666661</v>
      </c>
      <c r="J33" s="66">
        <v>1</v>
      </c>
      <c r="K33" s="66" t="s">
        <v>36</v>
      </c>
      <c r="L33" s="67">
        <v>19132.79</v>
      </c>
      <c r="M33" s="67">
        <v>4124</v>
      </c>
      <c r="N33" s="65">
        <v>44533</v>
      </c>
      <c r="O33" s="64" t="s">
        <v>41</v>
      </c>
      <c r="P33" s="73"/>
      <c r="Q33" s="73"/>
      <c r="R33" s="73"/>
      <c r="S33" s="74"/>
      <c r="T33" s="74"/>
      <c r="U33" s="75"/>
      <c r="W33" s="60"/>
      <c r="Z33" s="75"/>
    </row>
    <row r="34" spans="1:29" ht="25.35" customHeight="1">
      <c r="A34" s="63">
        <v>20</v>
      </c>
      <c r="B34" s="69" t="s">
        <v>36</v>
      </c>
      <c r="C34" s="68" t="s">
        <v>83</v>
      </c>
      <c r="D34" s="67">
        <v>95</v>
      </c>
      <c r="E34" s="66" t="s">
        <v>36</v>
      </c>
      <c r="F34" s="66" t="s">
        <v>36</v>
      </c>
      <c r="G34" s="67">
        <v>38</v>
      </c>
      <c r="H34" s="66">
        <v>6</v>
      </c>
      <c r="I34" s="66">
        <f t="shared" si="2"/>
        <v>6.333333333333333</v>
      </c>
      <c r="J34" s="66">
        <v>1</v>
      </c>
      <c r="K34" s="66" t="s">
        <v>36</v>
      </c>
      <c r="L34" s="67">
        <v>36597</v>
      </c>
      <c r="M34" s="67">
        <v>7215</v>
      </c>
      <c r="N34" s="65">
        <v>44589</v>
      </c>
      <c r="O34" s="64" t="s">
        <v>84</v>
      </c>
      <c r="P34" s="59"/>
      <c r="Q34" s="73"/>
      <c r="R34" s="60"/>
      <c r="S34" s="74"/>
      <c r="T34" s="74"/>
      <c r="U34" s="2"/>
      <c r="V34" s="60"/>
      <c r="W34" s="75"/>
      <c r="X34" s="60"/>
      <c r="Y34" s="75"/>
      <c r="Z34" s="60"/>
    </row>
    <row r="35" spans="1:29" ht="25.2" customHeight="1">
      <c r="A35" s="41"/>
      <c r="B35" s="41"/>
      <c r="C35" s="52" t="s">
        <v>66</v>
      </c>
      <c r="D35" s="62">
        <f>SUM(D23:D34)</f>
        <v>656995.57999999996</v>
      </c>
      <c r="E35" s="62">
        <v>233363.95999999996</v>
      </c>
      <c r="F35" s="20">
        <f t="shared" ref="F35" si="3">(D35-E35)/E35</f>
        <v>1.8153258112349484</v>
      </c>
      <c r="G35" s="62">
        <f t="shared" ref="G35" si="4">SUM(G23:G34)</f>
        <v>108177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X36" s="61"/>
      <c r="Z36" s="61"/>
    </row>
    <row r="37" spans="1:29" ht="25.35" customHeight="1">
      <c r="A37" s="63">
        <v>21</v>
      </c>
      <c r="B37" s="66" t="s">
        <v>36</v>
      </c>
      <c r="C37" s="68" t="s">
        <v>86</v>
      </c>
      <c r="D37" s="67">
        <v>81.5</v>
      </c>
      <c r="E37" s="66" t="s">
        <v>36</v>
      </c>
      <c r="F37" s="66" t="s">
        <v>36</v>
      </c>
      <c r="G37" s="67">
        <v>36</v>
      </c>
      <c r="H37" s="66">
        <v>6</v>
      </c>
      <c r="I37" s="66">
        <f>G37/H37</f>
        <v>6</v>
      </c>
      <c r="J37" s="66">
        <v>1</v>
      </c>
      <c r="K37" s="66" t="s">
        <v>36</v>
      </c>
      <c r="L37" s="67">
        <v>7042.44</v>
      </c>
      <c r="M37" s="67">
        <v>1885</v>
      </c>
      <c r="N37" s="65">
        <v>44386</v>
      </c>
      <c r="O37" s="64" t="s">
        <v>41</v>
      </c>
      <c r="P37" s="61"/>
      <c r="Q37" s="73"/>
      <c r="R37" s="73"/>
      <c r="S37" s="59"/>
      <c r="T37" s="73"/>
      <c r="V37" s="2"/>
      <c r="W37" s="74"/>
      <c r="X37" s="74"/>
      <c r="Y37" s="75"/>
      <c r="Z37" s="74"/>
      <c r="AA37" s="60"/>
      <c r="AB37" s="74"/>
      <c r="AC37" s="60"/>
    </row>
    <row r="38" spans="1:29" ht="25.35" customHeight="1">
      <c r="A38" s="63">
        <v>22</v>
      </c>
      <c r="B38" s="63">
        <v>8</v>
      </c>
      <c r="C38" s="68" t="s">
        <v>51</v>
      </c>
      <c r="D38" s="67">
        <v>55</v>
      </c>
      <c r="E38" s="66">
        <v>7709.87</v>
      </c>
      <c r="F38" s="70">
        <f>(D38-E38)/E38</f>
        <v>-0.99286628698019552</v>
      </c>
      <c r="G38" s="67">
        <v>15</v>
      </c>
      <c r="H38" s="66">
        <v>4</v>
      </c>
      <c r="I38" s="66">
        <f>G38/H38</f>
        <v>3.75</v>
      </c>
      <c r="J38" s="66">
        <v>2</v>
      </c>
      <c r="K38" s="66">
        <v>13</v>
      </c>
      <c r="L38" s="67">
        <v>185835.42</v>
      </c>
      <c r="M38" s="67">
        <v>45717</v>
      </c>
      <c r="N38" s="65">
        <v>44659</v>
      </c>
      <c r="O38" s="64" t="s">
        <v>41</v>
      </c>
      <c r="P38" s="61"/>
      <c r="Q38" s="73"/>
      <c r="R38" s="73"/>
      <c r="S38" s="59"/>
      <c r="T38" s="75"/>
      <c r="U38" s="75"/>
      <c r="V38" s="60"/>
      <c r="W38" s="2"/>
      <c r="X38" s="75"/>
      <c r="Y38" s="60"/>
      <c r="Z38" s="74"/>
      <c r="AA38" s="75"/>
      <c r="AB38" s="60"/>
      <c r="AC38" s="75"/>
    </row>
    <row r="39" spans="1:29" ht="25.35" customHeight="1">
      <c r="A39" s="41"/>
      <c r="B39" s="41"/>
      <c r="C39" s="52" t="s">
        <v>654</v>
      </c>
      <c r="D39" s="62">
        <f>SUM(D35:D38)</f>
        <v>657132.07999999996</v>
      </c>
      <c r="E39" s="62">
        <v>234630.95999999996</v>
      </c>
      <c r="F39" s="20">
        <f>(D39-E39)/E39</f>
        <v>1.8007049027119015</v>
      </c>
      <c r="G39" s="62">
        <f>SUM(G35:G38)</f>
        <v>108228</v>
      </c>
      <c r="H39" s="62"/>
      <c r="I39" s="43"/>
      <c r="J39" s="42"/>
      <c r="K39" s="44"/>
      <c r="L39" s="45"/>
      <c r="M39" s="49"/>
      <c r="N39" s="46"/>
      <c r="O39" s="53"/>
      <c r="R39" s="61"/>
      <c r="U39" s="61"/>
      <c r="X39" s="61"/>
      <c r="Z39" s="61"/>
    </row>
    <row r="40" spans="1:29" ht="23.1" customHeight="1">
      <c r="Z40" s="4"/>
    </row>
    <row r="41" spans="1:29" ht="17.25" customHeight="1"/>
    <row r="52" spans="16:18">
      <c r="R52" s="61"/>
    </row>
    <row r="57" spans="16:18">
      <c r="P57" s="61"/>
    </row>
    <row r="61" spans="16:18" ht="12" customHeight="1"/>
    <row r="71" spans="21:26">
      <c r="U71" s="61"/>
      <c r="X71" s="61"/>
      <c r="Z71" s="61"/>
    </row>
  </sheetData>
  <sortState xmlns:xlrd2="http://schemas.microsoft.com/office/spreadsheetml/2017/richdata2" ref="B13:O38">
    <sortCondition descending="1" ref="D13:D38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2EABA-68D7-40EE-A6F9-3A000F1AA60F}">
  <sheetPr>
    <tabColor theme="0"/>
  </sheetPr>
  <dimension ref="A1:Y84"/>
  <sheetViews>
    <sheetView topLeftCell="A34" zoomScale="60" zoomScaleNormal="60" workbookViewId="0">
      <selection activeCell="C55" sqref="C55:O55"/>
    </sheetView>
  </sheetViews>
  <sheetFormatPr defaultColWidth="8.88671875" defaultRowHeight="14.4"/>
  <cols>
    <col min="1" max="1" width="4.109375" style="1" customWidth="1"/>
    <col min="2" max="2" width="5.88671875" style="58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11.664062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156"/>
      <c r="C1" s="30"/>
      <c r="D1" s="30"/>
      <c r="E1" s="30"/>
      <c r="F1" s="30" t="s">
        <v>991</v>
      </c>
      <c r="G1" s="30"/>
      <c r="H1" s="30"/>
      <c r="I1" s="30"/>
    </row>
    <row r="2" spans="1:24" ht="19.5" customHeight="1">
      <c r="A2" s="30"/>
      <c r="B2" s="156"/>
      <c r="C2" s="30"/>
      <c r="D2" s="30"/>
      <c r="E2" s="30"/>
      <c r="F2" s="30" t="s">
        <v>992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8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4" ht="21.6">
      <c r="A6" s="207"/>
      <c r="B6" s="209"/>
      <c r="C6" s="212"/>
      <c r="D6" s="32" t="s">
        <v>993</v>
      </c>
      <c r="E6" s="32" t="s">
        <v>989</v>
      </c>
      <c r="F6" s="212"/>
      <c r="G6" s="212" t="s">
        <v>993</v>
      </c>
      <c r="H6" s="212"/>
      <c r="I6" s="212"/>
      <c r="J6" s="215"/>
      <c r="K6" s="215"/>
      <c r="L6" s="212"/>
      <c r="M6" s="212"/>
      <c r="N6" s="212"/>
      <c r="O6" s="212"/>
    </row>
    <row r="7" spans="1:24">
      <c r="A7" s="207"/>
      <c r="B7" s="209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4" ht="18" customHeight="1" thickBot="1">
      <c r="A8" s="220"/>
      <c r="B8" s="21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4" ht="15" customHeight="1">
      <c r="A9" s="206"/>
      <c r="B9" s="208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4" ht="21.6">
      <c r="A10" s="207"/>
      <c r="B10" s="209"/>
      <c r="C10" s="212"/>
      <c r="D10" s="32" t="s">
        <v>994</v>
      </c>
      <c r="E10" s="32" t="s">
        <v>990</v>
      </c>
      <c r="F10" s="212"/>
      <c r="G10" s="32" t="s">
        <v>994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9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4" ht="15" customHeight="1" thickBot="1">
      <c r="A12" s="207"/>
      <c r="B12" s="21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 t="s">
        <v>34</v>
      </c>
      <c r="C13" s="96" t="s">
        <v>979</v>
      </c>
      <c r="D13" s="97">
        <v>79022.790000000008</v>
      </c>
      <c r="E13" s="98" t="s">
        <v>36</v>
      </c>
      <c r="F13" s="98" t="s">
        <v>36</v>
      </c>
      <c r="G13" s="97">
        <v>12357</v>
      </c>
      <c r="H13" s="97">
        <v>280</v>
      </c>
      <c r="I13" s="99">
        <f>G13/H13</f>
        <v>44.13214285714286</v>
      </c>
      <c r="J13" s="97">
        <v>17</v>
      </c>
      <c r="K13" s="99">
        <v>1</v>
      </c>
      <c r="L13" s="97">
        <v>80634.11</v>
      </c>
      <c r="M13" s="97">
        <v>12598</v>
      </c>
      <c r="N13" s="107">
        <v>44988</v>
      </c>
      <c r="O13" s="101" t="s">
        <v>980</v>
      </c>
      <c r="P13" s="149" t="s">
        <v>926</v>
      </c>
      <c r="Q13" s="109"/>
      <c r="R13" s="103"/>
      <c r="S13" s="105"/>
      <c r="T13" s="105"/>
      <c r="U13" s="103"/>
      <c r="V13" s="143"/>
      <c r="W13" s="143"/>
      <c r="X13" s="109"/>
    </row>
    <row r="14" spans="1:24" s="106" customFormat="1" ht="25.35" customHeight="1">
      <c r="A14" s="95">
        <v>2</v>
      </c>
      <c r="B14" s="95">
        <v>1</v>
      </c>
      <c r="C14" s="96" t="s">
        <v>962</v>
      </c>
      <c r="D14" s="97">
        <v>38994.79</v>
      </c>
      <c r="E14" s="97">
        <v>51636.67</v>
      </c>
      <c r="F14" s="98">
        <f>(D14-E14)/E14</f>
        <v>-0.24482368828199025</v>
      </c>
      <c r="G14" s="97">
        <v>5847</v>
      </c>
      <c r="H14" s="99">
        <v>209</v>
      </c>
      <c r="I14" s="99">
        <f t="shared" ref="I14:I22" si="0">G14/H14</f>
        <v>27.976076555023923</v>
      </c>
      <c r="J14" s="99">
        <v>20</v>
      </c>
      <c r="K14" s="99">
        <v>3</v>
      </c>
      <c r="L14" s="97">
        <v>196532.34</v>
      </c>
      <c r="M14" s="97">
        <v>31547</v>
      </c>
      <c r="N14" s="107">
        <v>44974</v>
      </c>
      <c r="O14" s="101" t="s">
        <v>983</v>
      </c>
      <c r="P14" s="149"/>
      <c r="Q14" s="109"/>
      <c r="R14" s="103"/>
      <c r="S14" s="105"/>
      <c r="T14" s="105"/>
      <c r="U14" s="103"/>
      <c r="V14" s="143"/>
      <c r="W14" s="143"/>
      <c r="X14" s="109"/>
    </row>
    <row r="15" spans="1:24" s="106" customFormat="1" ht="25.35" customHeight="1">
      <c r="A15" s="95">
        <v>3</v>
      </c>
      <c r="B15" s="95" t="s">
        <v>34</v>
      </c>
      <c r="C15" s="96" t="s">
        <v>1000</v>
      </c>
      <c r="D15" s="97">
        <v>38361.1</v>
      </c>
      <c r="E15" s="98" t="s">
        <v>36</v>
      </c>
      <c r="F15" s="98" t="s">
        <v>36</v>
      </c>
      <c r="G15" s="97">
        <v>5330</v>
      </c>
      <c r="H15" s="99">
        <v>153</v>
      </c>
      <c r="I15" s="99">
        <f t="shared" si="0"/>
        <v>34.83660130718954</v>
      </c>
      <c r="J15" s="99">
        <v>14</v>
      </c>
      <c r="K15" s="99">
        <v>1</v>
      </c>
      <c r="L15" s="97">
        <v>39718.449999999997</v>
      </c>
      <c r="M15" s="97">
        <v>5506</v>
      </c>
      <c r="N15" s="107">
        <v>44988</v>
      </c>
      <c r="O15" s="101" t="s">
        <v>56</v>
      </c>
      <c r="P15" s="149"/>
      <c r="Q15" s="109"/>
      <c r="R15" s="103"/>
      <c r="S15" s="105"/>
      <c r="T15" s="105"/>
      <c r="U15" s="103"/>
      <c r="V15" s="143"/>
      <c r="W15" s="143"/>
      <c r="X15" s="109"/>
    </row>
    <row r="16" spans="1:24" s="106" customFormat="1" ht="25.35" customHeight="1">
      <c r="A16" s="95">
        <v>4</v>
      </c>
      <c r="B16" s="95">
        <v>8</v>
      </c>
      <c r="C16" s="96" t="s">
        <v>986</v>
      </c>
      <c r="D16" s="97">
        <v>26336.23</v>
      </c>
      <c r="E16" s="97">
        <v>20650.96</v>
      </c>
      <c r="F16" s="98">
        <f t="shared" ref="F16:F23" si="1">(D16-E16)/E16</f>
        <v>0.27530293991175231</v>
      </c>
      <c r="G16" s="97">
        <v>4005</v>
      </c>
      <c r="H16" s="97">
        <v>93</v>
      </c>
      <c r="I16" s="99">
        <f t="shared" si="0"/>
        <v>43.064516129032256</v>
      </c>
      <c r="J16" s="97">
        <v>15</v>
      </c>
      <c r="K16" s="99">
        <v>2</v>
      </c>
      <c r="L16" s="97">
        <v>46987.19</v>
      </c>
      <c r="M16" s="97">
        <v>7315</v>
      </c>
      <c r="N16" s="107">
        <v>44981</v>
      </c>
      <c r="O16" s="101" t="s">
        <v>814</v>
      </c>
      <c r="P16" s="149"/>
      <c r="Q16" s="109"/>
      <c r="R16" s="103"/>
      <c r="S16" s="105"/>
      <c r="T16" s="105"/>
      <c r="U16" s="103"/>
      <c r="V16" s="143"/>
      <c r="W16" s="143"/>
      <c r="X16" s="109"/>
    </row>
    <row r="17" spans="1:24" s="106" customFormat="1" ht="25.35" customHeight="1">
      <c r="A17" s="95">
        <v>5</v>
      </c>
      <c r="B17" s="95">
        <v>3</v>
      </c>
      <c r="C17" s="96" t="s">
        <v>871</v>
      </c>
      <c r="D17" s="97">
        <v>19615.3</v>
      </c>
      <c r="E17" s="97">
        <v>27717.41</v>
      </c>
      <c r="F17" s="98">
        <f t="shared" si="1"/>
        <v>-0.29231122244105784</v>
      </c>
      <c r="G17" s="97">
        <v>2569</v>
      </c>
      <c r="H17" s="99">
        <v>96</v>
      </c>
      <c r="I17" s="99">
        <f t="shared" si="0"/>
        <v>26.760416666666668</v>
      </c>
      <c r="J17" s="99">
        <v>10</v>
      </c>
      <c r="K17" s="99">
        <v>12</v>
      </c>
      <c r="L17" s="97">
        <v>2649975.7999999998</v>
      </c>
      <c r="M17" s="97">
        <v>350625</v>
      </c>
      <c r="N17" s="107">
        <v>44911</v>
      </c>
      <c r="O17" s="101" t="s">
        <v>84</v>
      </c>
      <c r="P17" s="149"/>
      <c r="Q17" s="109"/>
      <c r="R17" s="103"/>
      <c r="S17" s="105"/>
      <c r="T17" s="105"/>
      <c r="U17" s="103"/>
      <c r="V17" s="143"/>
      <c r="W17" s="143"/>
      <c r="X17" s="109"/>
    </row>
    <row r="18" spans="1:24" s="106" customFormat="1" ht="25.35" customHeight="1">
      <c r="A18" s="95">
        <v>6</v>
      </c>
      <c r="B18" s="95">
        <v>4</v>
      </c>
      <c r="C18" s="96" t="s">
        <v>944</v>
      </c>
      <c r="D18" s="97">
        <v>18291.02</v>
      </c>
      <c r="E18" s="97">
        <v>25774.35</v>
      </c>
      <c r="F18" s="98">
        <f t="shared" si="1"/>
        <v>-0.29034020256572907</v>
      </c>
      <c r="G18" s="97">
        <v>3455</v>
      </c>
      <c r="H18" s="99">
        <v>151</v>
      </c>
      <c r="I18" s="99">
        <f t="shared" si="0"/>
        <v>22.880794701986755</v>
      </c>
      <c r="J18" s="99">
        <v>12</v>
      </c>
      <c r="K18" s="99">
        <v>5</v>
      </c>
      <c r="L18" s="97">
        <v>251115.49</v>
      </c>
      <c r="M18" s="97">
        <v>49990</v>
      </c>
      <c r="N18" s="107">
        <v>44960</v>
      </c>
      <c r="O18" s="101" t="s">
        <v>56</v>
      </c>
      <c r="P18" s="149"/>
      <c r="Q18" s="109"/>
      <c r="R18" s="103"/>
      <c r="S18" s="105"/>
      <c r="T18" s="105"/>
      <c r="U18" s="103"/>
      <c r="V18" s="143"/>
      <c r="W18" s="143"/>
      <c r="X18" s="109"/>
    </row>
    <row r="19" spans="1:24" s="106" customFormat="1" ht="25.35" customHeight="1">
      <c r="A19" s="95">
        <v>7</v>
      </c>
      <c r="B19" s="95">
        <v>10</v>
      </c>
      <c r="C19" s="96" t="s">
        <v>870</v>
      </c>
      <c r="D19" s="97">
        <v>16616.16</v>
      </c>
      <c r="E19" s="97">
        <v>16980.79</v>
      </c>
      <c r="F19" s="98">
        <f t="shared" si="1"/>
        <v>-2.1473088118986277E-2</v>
      </c>
      <c r="G19" s="97">
        <v>2878</v>
      </c>
      <c r="H19" s="99">
        <v>139</v>
      </c>
      <c r="I19" s="99">
        <f t="shared" si="0"/>
        <v>20.705035971223023</v>
      </c>
      <c r="J19" s="99">
        <v>11</v>
      </c>
      <c r="K19" s="99">
        <v>11</v>
      </c>
      <c r="L19" s="97">
        <v>993143.28</v>
      </c>
      <c r="M19" s="97">
        <v>184789</v>
      </c>
      <c r="N19" s="107">
        <v>44916</v>
      </c>
      <c r="O19" s="101" t="s">
        <v>853</v>
      </c>
      <c r="P19" s="149"/>
      <c r="Q19" s="109"/>
      <c r="R19" s="103"/>
      <c r="S19" s="105"/>
      <c r="T19" s="105"/>
      <c r="U19" s="103"/>
      <c r="V19" s="143"/>
      <c r="W19" s="143"/>
      <c r="X19" s="109"/>
    </row>
    <row r="20" spans="1:24" s="106" customFormat="1" ht="25.35" customHeight="1">
      <c r="A20" s="95">
        <v>8</v>
      </c>
      <c r="B20" s="95">
        <v>5</v>
      </c>
      <c r="C20" s="96" t="s">
        <v>982</v>
      </c>
      <c r="D20" s="97">
        <v>16027.99</v>
      </c>
      <c r="E20" s="97">
        <v>24502.52</v>
      </c>
      <c r="F20" s="98">
        <f t="shared" si="1"/>
        <v>-0.34586360913081593</v>
      </c>
      <c r="G20" s="97">
        <v>3248</v>
      </c>
      <c r="H20" s="99">
        <v>187</v>
      </c>
      <c r="I20" s="99">
        <f t="shared" si="0"/>
        <v>17.36898395721925</v>
      </c>
      <c r="J20" s="99">
        <v>18</v>
      </c>
      <c r="K20" s="99">
        <v>2</v>
      </c>
      <c r="L20" s="97">
        <v>40530.509999999995</v>
      </c>
      <c r="M20" s="97">
        <v>8210</v>
      </c>
      <c r="N20" s="107">
        <v>44981</v>
      </c>
      <c r="O20" s="101" t="s">
        <v>893</v>
      </c>
      <c r="P20" s="149"/>
      <c r="Q20" s="109"/>
      <c r="R20" s="103"/>
      <c r="S20" s="105"/>
      <c r="T20" s="105"/>
      <c r="U20" s="103"/>
      <c r="V20" s="143"/>
      <c r="W20" s="143"/>
      <c r="X20" s="109"/>
    </row>
    <row r="21" spans="1:24" s="106" customFormat="1" ht="25.35" customHeight="1">
      <c r="A21" s="95">
        <v>9</v>
      </c>
      <c r="B21" s="95">
        <v>7</v>
      </c>
      <c r="C21" s="96" t="s">
        <v>973</v>
      </c>
      <c r="D21" s="97">
        <v>13507.87</v>
      </c>
      <c r="E21" s="97">
        <v>23001.59</v>
      </c>
      <c r="F21" s="98">
        <f t="shared" si="1"/>
        <v>-0.41274190175548731</v>
      </c>
      <c r="G21" s="97">
        <v>2098</v>
      </c>
      <c r="H21" s="99">
        <v>81</v>
      </c>
      <c r="I21" s="99">
        <f t="shared" si="0"/>
        <v>25.901234567901234</v>
      </c>
      <c r="J21" s="99">
        <v>9</v>
      </c>
      <c r="K21" s="99">
        <v>2</v>
      </c>
      <c r="L21" s="97">
        <v>37397.019999999997</v>
      </c>
      <c r="M21" s="97">
        <v>6020</v>
      </c>
      <c r="N21" s="107">
        <v>44981</v>
      </c>
      <c r="O21" s="101" t="s">
        <v>142</v>
      </c>
      <c r="P21" s="149"/>
      <c r="Q21" s="109"/>
      <c r="R21" s="103"/>
      <c r="S21" s="105"/>
      <c r="T21" s="105"/>
      <c r="U21" s="103"/>
      <c r="V21" s="143"/>
      <c r="W21" s="143"/>
      <c r="X21" s="109"/>
    </row>
    <row r="22" spans="1:24" s="106" customFormat="1" ht="25.35" customHeight="1">
      <c r="A22" s="95">
        <v>10</v>
      </c>
      <c r="B22" s="123">
        <v>2</v>
      </c>
      <c r="C22" s="96" t="s">
        <v>965</v>
      </c>
      <c r="D22" s="97">
        <v>11228.9</v>
      </c>
      <c r="E22" s="97">
        <v>29690.37</v>
      </c>
      <c r="F22" s="98">
        <f t="shared" si="1"/>
        <v>-0.62179993041514814</v>
      </c>
      <c r="G22" s="97">
        <v>1730</v>
      </c>
      <c r="H22" s="99">
        <v>80</v>
      </c>
      <c r="I22" s="99">
        <f t="shared" si="0"/>
        <v>21.625</v>
      </c>
      <c r="J22" s="99">
        <v>10</v>
      </c>
      <c r="K22" s="99">
        <v>3</v>
      </c>
      <c r="L22" s="97">
        <v>128867</v>
      </c>
      <c r="M22" s="97">
        <v>17388</v>
      </c>
      <c r="N22" s="107">
        <v>44974</v>
      </c>
      <c r="O22" s="101" t="s">
        <v>84</v>
      </c>
      <c r="P22" s="149"/>
      <c r="Q22" s="109"/>
      <c r="R22" s="103"/>
      <c r="S22" s="105"/>
      <c r="T22" s="105"/>
      <c r="U22" s="103"/>
      <c r="V22" s="143"/>
      <c r="W22" s="143"/>
      <c r="X22" s="109"/>
    </row>
    <row r="23" spans="1:24" ht="25.35" customHeight="1">
      <c r="A23" s="95"/>
      <c r="B23" s="160"/>
      <c r="C23" s="52" t="s">
        <v>52</v>
      </c>
      <c r="D23" s="124">
        <f>SUM(D13:D22)</f>
        <v>278002.15000000002</v>
      </c>
      <c r="E23" s="124">
        <v>261037.08999999997</v>
      </c>
      <c r="F23" s="125">
        <f t="shared" si="1"/>
        <v>6.4990994191668539E-2</v>
      </c>
      <c r="G23" s="124">
        <f>SUM(G13:G22)</f>
        <v>43517</v>
      </c>
      <c r="H23" s="66"/>
      <c r="I23" s="66"/>
      <c r="J23" s="99"/>
      <c r="K23" s="99"/>
      <c r="L23" s="67"/>
      <c r="M23" s="97"/>
      <c r="N23" s="64"/>
      <c r="O23" s="64"/>
      <c r="U23" s="147"/>
      <c r="V23" s="143"/>
      <c r="W23" s="143"/>
    </row>
    <row r="24" spans="1:24">
      <c r="A24" s="39"/>
      <c r="B24" s="162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  <c r="U24" s="143"/>
      <c r="V24" s="143"/>
      <c r="W24" s="143"/>
    </row>
    <row r="25" spans="1:24" s="106" customFormat="1" ht="25.35" customHeight="1">
      <c r="A25" s="95">
        <v>11</v>
      </c>
      <c r="B25" s="95" t="s">
        <v>34</v>
      </c>
      <c r="C25" s="96" t="s">
        <v>995</v>
      </c>
      <c r="D25" s="97">
        <v>10697</v>
      </c>
      <c r="E25" s="97" t="s">
        <v>36</v>
      </c>
      <c r="F25" s="98" t="s">
        <v>36</v>
      </c>
      <c r="G25" s="97">
        <v>2309</v>
      </c>
      <c r="H25" s="99" t="s">
        <v>36</v>
      </c>
      <c r="I25" s="99" t="s">
        <v>36</v>
      </c>
      <c r="J25" s="99">
        <v>18</v>
      </c>
      <c r="K25" s="99">
        <v>1</v>
      </c>
      <c r="L25" s="97">
        <v>10697</v>
      </c>
      <c r="M25" s="97">
        <v>2310</v>
      </c>
      <c r="N25" s="107">
        <v>44988</v>
      </c>
      <c r="O25" s="101" t="s">
        <v>47</v>
      </c>
      <c r="P25" s="149"/>
      <c r="Q25" s="109"/>
      <c r="R25" s="103"/>
      <c r="S25" s="105"/>
      <c r="T25" s="105"/>
      <c r="U25" s="103"/>
      <c r="V25" s="143"/>
      <c r="W25" s="143"/>
      <c r="X25" s="109"/>
    </row>
    <row r="26" spans="1:24" s="106" customFormat="1" ht="25.35" customHeight="1">
      <c r="A26" s="95">
        <v>12</v>
      </c>
      <c r="B26" s="95">
        <v>9</v>
      </c>
      <c r="C26" s="96" t="s">
        <v>958</v>
      </c>
      <c r="D26" s="97">
        <v>10068.799999999999</v>
      </c>
      <c r="E26" s="97">
        <v>17312</v>
      </c>
      <c r="F26" s="98">
        <f>(D26-E26)/E26</f>
        <v>-0.41839186691312391</v>
      </c>
      <c r="G26" s="97">
        <v>2377</v>
      </c>
      <c r="H26" s="99">
        <v>102</v>
      </c>
      <c r="I26" s="99">
        <f>G26/H26</f>
        <v>23.303921568627452</v>
      </c>
      <c r="J26" s="99">
        <v>16</v>
      </c>
      <c r="K26" s="99">
        <v>4</v>
      </c>
      <c r="L26" s="97">
        <v>116998.19</v>
      </c>
      <c r="M26" s="97">
        <v>17507</v>
      </c>
      <c r="N26" s="107">
        <v>44967</v>
      </c>
      <c r="O26" s="101" t="s">
        <v>130</v>
      </c>
      <c r="P26" s="149"/>
      <c r="Q26" s="109"/>
      <c r="R26" s="103"/>
      <c r="S26" s="105"/>
      <c r="T26" s="105"/>
      <c r="U26" s="103"/>
      <c r="V26" s="143"/>
      <c r="W26" s="143"/>
      <c r="X26" s="109"/>
    </row>
    <row r="27" spans="1:24" s="106" customFormat="1" ht="25.35" customHeight="1">
      <c r="A27" s="95">
        <v>13</v>
      </c>
      <c r="B27" s="95" t="s">
        <v>58</v>
      </c>
      <c r="C27" s="96" t="s">
        <v>1001</v>
      </c>
      <c r="D27" s="97">
        <v>8751.6200000000008</v>
      </c>
      <c r="E27" s="98" t="s">
        <v>36</v>
      </c>
      <c r="F27" s="98" t="s">
        <v>36</v>
      </c>
      <c r="G27" s="97">
        <v>1172</v>
      </c>
      <c r="H27" s="99">
        <v>10</v>
      </c>
      <c r="I27" s="99">
        <f t="shared" ref="I27:I29" si="2">G27/H27</f>
        <v>117.2</v>
      </c>
      <c r="J27" s="99">
        <v>9</v>
      </c>
      <c r="K27" s="99">
        <v>0</v>
      </c>
      <c r="L27" s="97">
        <v>8751.6200000000008</v>
      </c>
      <c r="M27" s="97">
        <v>1172</v>
      </c>
      <c r="N27" s="101" t="s">
        <v>60</v>
      </c>
      <c r="O27" s="166" t="s">
        <v>1002</v>
      </c>
      <c r="P27" s="108" t="s">
        <v>926</v>
      </c>
      <c r="Q27" s="109" t="s">
        <v>926</v>
      </c>
      <c r="R27" s="103"/>
      <c r="S27" s="105"/>
      <c r="T27" s="105"/>
      <c r="U27" s="103"/>
      <c r="V27" s="143"/>
      <c r="W27" s="143"/>
      <c r="X27" s="109"/>
    </row>
    <row r="28" spans="1:24" s="106" customFormat="1" ht="25.35" customHeight="1">
      <c r="A28" s="95">
        <v>14</v>
      </c>
      <c r="B28" s="95">
        <v>11</v>
      </c>
      <c r="C28" s="96" t="s">
        <v>936</v>
      </c>
      <c r="D28" s="97">
        <v>8540.92</v>
      </c>
      <c r="E28" s="97">
        <v>14901.48</v>
      </c>
      <c r="F28" s="98">
        <f t="shared" ref="F28:F35" si="3">(D28-E28)/E28</f>
        <v>-0.42684082386447519</v>
      </c>
      <c r="G28" s="97">
        <v>1178</v>
      </c>
      <c r="H28" s="97">
        <v>53</v>
      </c>
      <c r="I28" s="99">
        <f t="shared" si="2"/>
        <v>22.226415094339622</v>
      </c>
      <c r="J28" s="97">
        <v>6</v>
      </c>
      <c r="K28" s="99">
        <v>6</v>
      </c>
      <c r="L28" s="97">
        <v>243912.71000000005</v>
      </c>
      <c r="M28" s="97">
        <v>37038</v>
      </c>
      <c r="N28" s="107">
        <v>44960</v>
      </c>
      <c r="O28" s="101" t="s">
        <v>184</v>
      </c>
      <c r="P28" s="110" t="s">
        <v>926</v>
      </c>
      <c r="Q28" s="110" t="s">
        <v>926</v>
      </c>
      <c r="R28" s="103"/>
      <c r="S28" s="105"/>
      <c r="T28" s="105"/>
      <c r="U28" s="103"/>
      <c r="V28" s="143"/>
      <c r="W28" s="143"/>
      <c r="X28" s="109"/>
    </row>
    <row r="29" spans="1:24" s="106" customFormat="1" ht="25.35" customHeight="1">
      <c r="A29" s="95">
        <v>15</v>
      </c>
      <c r="B29" s="95">
        <v>6</v>
      </c>
      <c r="C29" s="96" t="s">
        <v>987</v>
      </c>
      <c r="D29" s="97">
        <v>8442.43</v>
      </c>
      <c r="E29" s="97">
        <v>23770.43</v>
      </c>
      <c r="F29" s="98">
        <f t="shared" si="3"/>
        <v>-0.64483478001870387</v>
      </c>
      <c r="G29" s="97">
        <v>1207</v>
      </c>
      <c r="H29" s="97">
        <v>53</v>
      </c>
      <c r="I29" s="99">
        <f t="shared" si="2"/>
        <v>22.773584905660378</v>
      </c>
      <c r="J29" s="97">
        <v>10</v>
      </c>
      <c r="K29" s="99">
        <v>2</v>
      </c>
      <c r="L29" s="97">
        <v>32212.86</v>
      </c>
      <c r="M29" s="97">
        <v>4394</v>
      </c>
      <c r="N29" s="107">
        <v>44981</v>
      </c>
      <c r="O29" s="101" t="s">
        <v>853</v>
      </c>
      <c r="P29" s="149" t="s">
        <v>926</v>
      </c>
      <c r="Q29" s="109" t="s">
        <v>926</v>
      </c>
      <c r="R29" s="103"/>
      <c r="S29" s="105"/>
      <c r="T29" s="105"/>
      <c r="U29" s="103"/>
      <c r="V29" s="143"/>
      <c r="W29" s="143"/>
      <c r="X29" s="109"/>
    </row>
    <row r="30" spans="1:24" s="106" customFormat="1" ht="25.35" customHeight="1">
      <c r="A30" s="95">
        <v>16</v>
      </c>
      <c r="B30" s="95">
        <v>12</v>
      </c>
      <c r="C30" s="96" t="s">
        <v>981</v>
      </c>
      <c r="D30" s="97">
        <v>5627</v>
      </c>
      <c r="E30" s="97">
        <v>11784</v>
      </c>
      <c r="F30" s="98">
        <f t="shared" si="3"/>
        <v>-0.52248811948404617</v>
      </c>
      <c r="G30" s="97">
        <v>826</v>
      </c>
      <c r="H30" s="99" t="s">
        <v>36</v>
      </c>
      <c r="I30" s="99" t="s">
        <v>36</v>
      </c>
      <c r="J30" s="99">
        <v>9</v>
      </c>
      <c r="K30" s="99">
        <v>2</v>
      </c>
      <c r="L30" s="97">
        <v>17411</v>
      </c>
      <c r="M30" s="97">
        <v>2548</v>
      </c>
      <c r="N30" s="107">
        <v>44981</v>
      </c>
      <c r="O30" s="101" t="s">
        <v>47</v>
      </c>
      <c r="P30" s="149"/>
      <c r="Q30" s="109"/>
      <c r="R30" s="103"/>
      <c r="S30" s="105"/>
      <c r="T30" s="105"/>
      <c r="U30" s="103"/>
      <c r="V30" s="143"/>
      <c r="W30" s="143"/>
      <c r="X30" s="109"/>
    </row>
    <row r="31" spans="1:24" s="106" customFormat="1" ht="25.35" customHeight="1">
      <c r="A31" s="95">
        <v>17</v>
      </c>
      <c r="B31" s="95">
        <v>14</v>
      </c>
      <c r="C31" s="96" t="s">
        <v>947</v>
      </c>
      <c r="D31" s="97">
        <v>4977.79</v>
      </c>
      <c r="E31" s="97">
        <v>9396.27</v>
      </c>
      <c r="F31" s="98">
        <f t="shared" si="3"/>
        <v>-0.4702376581345577</v>
      </c>
      <c r="G31" s="97">
        <v>720</v>
      </c>
      <c r="H31" s="99">
        <v>25</v>
      </c>
      <c r="I31" s="99">
        <f>G31/H31</f>
        <v>28.8</v>
      </c>
      <c r="J31" s="99">
        <v>6</v>
      </c>
      <c r="K31" s="99">
        <v>4</v>
      </c>
      <c r="L31" s="97">
        <v>140375.14000000001</v>
      </c>
      <c r="M31" s="97">
        <v>19006</v>
      </c>
      <c r="N31" s="107">
        <v>44967</v>
      </c>
      <c r="O31" s="101" t="s">
        <v>56</v>
      </c>
      <c r="P31" s="149"/>
      <c r="Q31" s="109"/>
      <c r="R31" s="103"/>
      <c r="S31" s="105"/>
      <c r="T31" s="105"/>
      <c r="U31" s="103"/>
      <c r="V31" s="143"/>
      <c r="W31" s="143"/>
      <c r="X31" s="109"/>
    </row>
    <row r="32" spans="1:24" s="106" customFormat="1" ht="25.35" customHeight="1">
      <c r="A32" s="95">
        <v>18</v>
      </c>
      <c r="B32" s="95">
        <v>13</v>
      </c>
      <c r="C32" s="96" t="s">
        <v>888</v>
      </c>
      <c r="D32" s="97">
        <v>4511.8</v>
      </c>
      <c r="E32" s="97">
        <v>9492.76</v>
      </c>
      <c r="F32" s="98">
        <f t="shared" si="3"/>
        <v>-0.52471146431596294</v>
      </c>
      <c r="G32" s="97">
        <v>622</v>
      </c>
      <c r="H32" s="97">
        <v>21</v>
      </c>
      <c r="I32" s="99">
        <f t="shared" ref="I32:I34" si="4">G32/H32</f>
        <v>29.61904761904762</v>
      </c>
      <c r="J32" s="97">
        <v>4</v>
      </c>
      <c r="K32" s="99">
        <v>10</v>
      </c>
      <c r="L32" s="97">
        <v>891349.18999999983</v>
      </c>
      <c r="M32" s="97">
        <v>134365</v>
      </c>
      <c r="N32" s="107" t="s">
        <v>894</v>
      </c>
      <c r="O32" s="101" t="s">
        <v>402</v>
      </c>
      <c r="P32" s="149"/>
      <c r="Q32" s="109"/>
      <c r="R32" s="103"/>
      <c r="S32" s="105"/>
      <c r="T32" s="105"/>
      <c r="U32" s="103"/>
      <c r="V32" s="143"/>
      <c r="W32" s="143"/>
      <c r="X32" s="109"/>
    </row>
    <row r="33" spans="1:24" s="106" customFormat="1" ht="25.35" customHeight="1">
      <c r="A33" s="95">
        <v>19</v>
      </c>
      <c r="B33" s="95">
        <v>15</v>
      </c>
      <c r="C33" s="96" t="s">
        <v>928</v>
      </c>
      <c r="D33" s="97">
        <v>3300.18</v>
      </c>
      <c r="E33" s="97">
        <v>6579.68</v>
      </c>
      <c r="F33" s="98">
        <f t="shared" si="3"/>
        <v>-0.49842849500279651</v>
      </c>
      <c r="G33" s="97">
        <v>492</v>
      </c>
      <c r="H33" s="99">
        <v>16</v>
      </c>
      <c r="I33" s="99">
        <f t="shared" si="4"/>
        <v>30.75</v>
      </c>
      <c r="J33" s="99">
        <v>3</v>
      </c>
      <c r="K33" s="99">
        <v>6</v>
      </c>
      <c r="L33" s="97">
        <v>97525.72</v>
      </c>
      <c r="M33" s="97">
        <v>14554</v>
      </c>
      <c r="N33" s="107">
        <v>44953</v>
      </c>
      <c r="O33" s="101" t="s">
        <v>41</v>
      </c>
      <c r="P33" s="149"/>
      <c r="Q33" s="109"/>
      <c r="R33" s="103"/>
      <c r="S33" s="105"/>
      <c r="T33" s="105"/>
      <c r="U33" s="103"/>
      <c r="V33" s="143"/>
      <c r="W33" s="143"/>
      <c r="X33" s="109"/>
    </row>
    <row r="34" spans="1:24" s="106" customFormat="1" ht="25.35" customHeight="1">
      <c r="A34" s="95">
        <v>20</v>
      </c>
      <c r="B34" s="95">
        <v>16</v>
      </c>
      <c r="C34" s="96" t="s">
        <v>952</v>
      </c>
      <c r="D34" s="97">
        <v>2566.8000000000002</v>
      </c>
      <c r="E34" s="97">
        <v>4902.5</v>
      </c>
      <c r="F34" s="98">
        <f t="shared" si="3"/>
        <v>-0.4764303926568077</v>
      </c>
      <c r="G34" s="97">
        <v>383</v>
      </c>
      <c r="H34" s="99">
        <v>14</v>
      </c>
      <c r="I34" s="99">
        <f t="shared" si="4"/>
        <v>27.357142857142858</v>
      </c>
      <c r="J34" s="99">
        <v>5</v>
      </c>
      <c r="K34" s="99">
        <v>5</v>
      </c>
      <c r="L34" s="97">
        <v>33831.199999999997</v>
      </c>
      <c r="M34" s="97">
        <v>5434</v>
      </c>
      <c r="N34" s="107">
        <v>44960</v>
      </c>
      <c r="O34" s="101" t="s">
        <v>43</v>
      </c>
      <c r="P34" s="149"/>
      <c r="Q34" s="109"/>
      <c r="R34" s="103"/>
      <c r="S34" s="105"/>
      <c r="T34" s="105"/>
      <c r="U34" s="103"/>
      <c r="V34" s="143"/>
      <c r="W34" s="143"/>
      <c r="X34" s="109"/>
    </row>
    <row r="35" spans="1:24" ht="25.35" customHeight="1">
      <c r="A35" s="95"/>
      <c r="B35" s="160"/>
      <c r="C35" s="52" t="s">
        <v>66</v>
      </c>
      <c r="D35" s="124">
        <f>SUM(D23:D34)</f>
        <v>345486.48999999993</v>
      </c>
      <c r="E35" s="124">
        <v>331927.96999999997</v>
      </c>
      <c r="F35" s="125">
        <f t="shared" si="3"/>
        <v>4.0847777907959855E-2</v>
      </c>
      <c r="G35" s="126">
        <f>SUM(G23:G34)</f>
        <v>54803</v>
      </c>
      <c r="H35" s="66"/>
      <c r="I35" s="66"/>
      <c r="J35" s="99"/>
      <c r="K35" s="99"/>
      <c r="L35" s="67"/>
      <c r="M35" s="97"/>
      <c r="N35" s="64"/>
      <c r="O35" s="64"/>
      <c r="U35" s="165"/>
      <c r="V35" s="143"/>
    </row>
    <row r="36" spans="1:24">
      <c r="A36" s="39"/>
      <c r="B36" s="162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  <c r="U36" s="143"/>
      <c r="V36" s="143"/>
    </row>
    <row r="37" spans="1:24" s="106" customFormat="1" ht="25.35" customHeight="1">
      <c r="A37" s="95">
        <v>21</v>
      </c>
      <c r="B37" s="95" t="s">
        <v>58</v>
      </c>
      <c r="C37" s="96" t="s">
        <v>1004</v>
      </c>
      <c r="D37" s="97">
        <v>2514.09</v>
      </c>
      <c r="E37" s="98" t="s">
        <v>36</v>
      </c>
      <c r="F37" s="98" t="s">
        <v>36</v>
      </c>
      <c r="G37" s="97">
        <v>335</v>
      </c>
      <c r="H37" s="97">
        <v>8</v>
      </c>
      <c r="I37" s="99">
        <f>G37/H37</f>
        <v>41.875</v>
      </c>
      <c r="J37" s="97">
        <v>8</v>
      </c>
      <c r="K37" s="99">
        <v>0</v>
      </c>
      <c r="L37" s="97">
        <v>2514.09</v>
      </c>
      <c r="M37" s="97">
        <v>335</v>
      </c>
      <c r="N37" s="101" t="s">
        <v>60</v>
      </c>
      <c r="O37" s="101" t="s">
        <v>853</v>
      </c>
      <c r="P37" s="149"/>
      <c r="Q37" s="109"/>
      <c r="R37" s="103"/>
      <c r="S37" s="105"/>
      <c r="T37" s="105"/>
      <c r="U37" s="103"/>
      <c r="V37" s="143"/>
      <c r="W37" s="143"/>
      <c r="X37" s="109"/>
    </row>
    <row r="38" spans="1:24" s="106" customFormat="1" ht="25.35" customHeight="1">
      <c r="A38" s="95">
        <v>22</v>
      </c>
      <c r="B38" s="95" t="s">
        <v>34</v>
      </c>
      <c r="C38" s="96" t="s">
        <v>998</v>
      </c>
      <c r="D38" s="97">
        <v>2155.6999999999998</v>
      </c>
      <c r="E38" s="98" t="s">
        <v>36</v>
      </c>
      <c r="F38" s="98" t="s">
        <v>36</v>
      </c>
      <c r="G38" s="97">
        <v>413</v>
      </c>
      <c r="H38" s="97">
        <v>13</v>
      </c>
      <c r="I38" s="99">
        <f t="shared" ref="I38:I39" si="5">G38/H38</f>
        <v>31.76923076923077</v>
      </c>
      <c r="J38" s="97">
        <v>5</v>
      </c>
      <c r="K38" s="99">
        <v>1</v>
      </c>
      <c r="L38" s="97">
        <v>2155.6999999999998</v>
      </c>
      <c r="M38" s="97">
        <v>413</v>
      </c>
      <c r="N38" s="107">
        <v>44988</v>
      </c>
      <c r="O38" s="101" t="s">
        <v>139</v>
      </c>
      <c r="P38" s="149"/>
      <c r="Q38" s="109"/>
      <c r="R38" s="103"/>
      <c r="S38" s="105"/>
      <c r="T38" s="105"/>
      <c r="U38" s="103"/>
      <c r="V38" s="143"/>
      <c r="W38" s="143"/>
      <c r="X38" s="109"/>
    </row>
    <row r="39" spans="1:24" s="106" customFormat="1" ht="25.35" customHeight="1">
      <c r="A39" s="95">
        <v>23</v>
      </c>
      <c r="B39" s="95">
        <v>17</v>
      </c>
      <c r="C39" s="96" t="s">
        <v>918</v>
      </c>
      <c r="D39" s="97">
        <v>1535.62</v>
      </c>
      <c r="E39" s="97">
        <v>4339.3599999999997</v>
      </c>
      <c r="F39" s="98">
        <f>(D39-E39)/E39</f>
        <v>-0.6461183215958114</v>
      </c>
      <c r="G39" s="97">
        <v>242</v>
      </c>
      <c r="H39" s="99">
        <v>9</v>
      </c>
      <c r="I39" s="99">
        <f t="shared" si="5"/>
        <v>26.888888888888889</v>
      </c>
      <c r="J39" s="99">
        <v>2</v>
      </c>
      <c r="K39" s="99">
        <v>7</v>
      </c>
      <c r="L39" s="97">
        <v>99529.04</v>
      </c>
      <c r="M39" s="97">
        <v>15010</v>
      </c>
      <c r="N39" s="107">
        <v>44946</v>
      </c>
      <c r="O39" s="101" t="s">
        <v>853</v>
      </c>
      <c r="P39" s="149"/>
      <c r="Q39" s="109"/>
      <c r="R39" s="103"/>
      <c r="S39" s="105"/>
      <c r="T39" s="105"/>
      <c r="U39" s="103"/>
      <c r="V39" s="143"/>
      <c r="W39" s="143"/>
      <c r="X39" s="109"/>
    </row>
    <row r="40" spans="1:24" s="106" customFormat="1" ht="25.35" customHeight="1">
      <c r="A40" s="95">
        <v>24</v>
      </c>
      <c r="B40" s="123" t="s">
        <v>34</v>
      </c>
      <c r="C40" s="96" t="s">
        <v>999</v>
      </c>
      <c r="D40" s="97">
        <v>1184.5999999999999</v>
      </c>
      <c r="E40" s="98" t="s">
        <v>36</v>
      </c>
      <c r="F40" s="98" t="s">
        <v>36</v>
      </c>
      <c r="G40" s="97">
        <v>232</v>
      </c>
      <c r="H40" s="97">
        <v>10</v>
      </c>
      <c r="I40" s="99">
        <f>G40/H40</f>
        <v>23.2</v>
      </c>
      <c r="J40" s="97">
        <v>2</v>
      </c>
      <c r="K40" s="99">
        <v>1</v>
      </c>
      <c r="L40" s="97">
        <v>1184.5999999999999</v>
      </c>
      <c r="M40" s="97">
        <v>232</v>
      </c>
      <c r="N40" s="107">
        <v>44988</v>
      </c>
      <c r="O40" s="101" t="s">
        <v>139</v>
      </c>
      <c r="P40" s="149"/>
      <c r="Q40" s="109"/>
      <c r="R40" s="103"/>
      <c r="S40" s="105"/>
      <c r="T40" s="105"/>
      <c r="U40" s="103"/>
      <c r="V40" s="143"/>
      <c r="W40" s="143"/>
      <c r="X40" s="109"/>
    </row>
    <row r="41" spans="1:24" s="106" customFormat="1" ht="25.35" customHeight="1">
      <c r="A41" s="95">
        <v>25</v>
      </c>
      <c r="B41" s="95">
        <v>21</v>
      </c>
      <c r="C41" s="96" t="s">
        <v>886</v>
      </c>
      <c r="D41" s="99">
        <v>1092.45</v>
      </c>
      <c r="E41" s="99">
        <v>2191.3200000000002</v>
      </c>
      <c r="F41" s="98">
        <f t="shared" ref="F41:F47" si="6">(D41-E41)/E41</f>
        <v>-0.50146487048902033</v>
      </c>
      <c r="G41" s="97">
        <v>210</v>
      </c>
      <c r="H41" s="97">
        <v>6</v>
      </c>
      <c r="I41" s="99">
        <f t="shared" ref="I41:I45" si="7">G41/H41</f>
        <v>35</v>
      </c>
      <c r="J41" s="99">
        <v>4</v>
      </c>
      <c r="K41" s="99">
        <v>10</v>
      </c>
      <c r="L41" s="97">
        <v>161573.90000000002</v>
      </c>
      <c r="M41" s="97">
        <v>32803</v>
      </c>
      <c r="N41" s="107" t="s">
        <v>894</v>
      </c>
      <c r="O41" s="101" t="s">
        <v>893</v>
      </c>
      <c r="P41" s="149"/>
      <c r="Q41" s="109"/>
      <c r="R41" s="103"/>
      <c r="S41" s="105"/>
      <c r="T41" s="105"/>
      <c r="U41" s="103"/>
      <c r="V41" s="143"/>
      <c r="W41" s="143"/>
      <c r="X41" s="109"/>
    </row>
    <row r="42" spans="1:24" s="106" customFormat="1" ht="25.35" customHeight="1">
      <c r="A42" s="95">
        <v>26</v>
      </c>
      <c r="B42" s="95">
        <v>22</v>
      </c>
      <c r="C42" s="96" t="s">
        <v>997</v>
      </c>
      <c r="D42" s="97">
        <v>755.8</v>
      </c>
      <c r="E42" s="97">
        <v>1618.07</v>
      </c>
      <c r="F42" s="98">
        <f t="shared" si="6"/>
        <v>-0.5329003071560563</v>
      </c>
      <c r="G42" s="97">
        <v>144</v>
      </c>
      <c r="H42" s="97">
        <v>5</v>
      </c>
      <c r="I42" s="99">
        <f t="shared" si="7"/>
        <v>28.8</v>
      </c>
      <c r="J42" s="97">
        <v>2</v>
      </c>
      <c r="K42" s="99">
        <v>2</v>
      </c>
      <c r="L42" s="97">
        <v>2373.8700000000003</v>
      </c>
      <c r="M42" s="97">
        <v>520</v>
      </c>
      <c r="N42" s="107">
        <v>44981</v>
      </c>
      <c r="O42" s="101" t="s">
        <v>139</v>
      </c>
      <c r="P42" s="149"/>
      <c r="Q42" s="109"/>
      <c r="R42" s="103"/>
      <c r="S42" s="105"/>
      <c r="T42" s="105"/>
      <c r="U42" s="143"/>
      <c r="V42" s="143"/>
      <c r="W42" s="143"/>
      <c r="X42" s="109"/>
    </row>
    <row r="43" spans="1:24" s="106" customFormat="1" ht="25.35" customHeight="1">
      <c r="A43" s="95">
        <v>27</v>
      </c>
      <c r="B43" s="95">
        <v>27</v>
      </c>
      <c r="C43" s="96" t="s">
        <v>903</v>
      </c>
      <c r="D43" s="97">
        <v>702</v>
      </c>
      <c r="E43" s="97">
        <v>966.1</v>
      </c>
      <c r="F43" s="98">
        <f t="shared" si="6"/>
        <v>-0.27336714625815134</v>
      </c>
      <c r="G43" s="97">
        <v>128</v>
      </c>
      <c r="H43" s="99">
        <v>1</v>
      </c>
      <c r="I43" s="99">
        <f t="shared" si="7"/>
        <v>128</v>
      </c>
      <c r="J43" s="99">
        <v>1</v>
      </c>
      <c r="K43" s="99">
        <v>9</v>
      </c>
      <c r="L43" s="97">
        <v>43122.089999999989</v>
      </c>
      <c r="M43" s="97">
        <v>7024</v>
      </c>
      <c r="N43" s="107" t="s">
        <v>904</v>
      </c>
      <c r="O43" s="101" t="s">
        <v>893</v>
      </c>
      <c r="P43" s="149"/>
      <c r="Q43" s="109"/>
      <c r="R43" s="103"/>
      <c r="S43" s="105"/>
      <c r="T43" s="105"/>
      <c r="U43" s="143"/>
      <c r="V43" s="143"/>
      <c r="W43" s="143"/>
      <c r="X43" s="109"/>
    </row>
    <row r="44" spans="1:24" s="106" customFormat="1" ht="25.35" customHeight="1">
      <c r="A44" s="95">
        <v>28</v>
      </c>
      <c r="B44" s="95">
        <v>20</v>
      </c>
      <c r="C44" s="96" t="s">
        <v>915</v>
      </c>
      <c r="D44" s="97">
        <v>689</v>
      </c>
      <c r="E44" s="97">
        <v>2302</v>
      </c>
      <c r="F44" s="98">
        <f>(D44-E44)/E44</f>
        <v>-0.70069504778453517</v>
      </c>
      <c r="G44" s="97">
        <v>146</v>
      </c>
      <c r="H44" s="97" t="s">
        <v>36</v>
      </c>
      <c r="I44" s="97" t="s">
        <v>36</v>
      </c>
      <c r="J44" s="97">
        <v>4</v>
      </c>
      <c r="K44" s="99">
        <v>8</v>
      </c>
      <c r="L44" s="97">
        <v>68339</v>
      </c>
      <c r="M44" s="97">
        <v>14088</v>
      </c>
      <c r="N44" s="107">
        <v>44939</v>
      </c>
      <c r="O44" s="101" t="s">
        <v>47</v>
      </c>
      <c r="P44" s="149"/>
      <c r="Q44" s="109"/>
      <c r="R44" s="103"/>
      <c r="S44" s="105"/>
      <c r="T44" s="105"/>
      <c r="U44" s="103"/>
      <c r="V44" s="143"/>
      <c r="W44" s="143"/>
      <c r="X44" s="109"/>
    </row>
    <row r="45" spans="1:24" s="106" customFormat="1" ht="25.35" customHeight="1">
      <c r="A45" s="95">
        <v>29</v>
      </c>
      <c r="B45" s="95">
        <v>28</v>
      </c>
      <c r="C45" s="96" t="s">
        <v>912</v>
      </c>
      <c r="D45" s="97">
        <v>596.5</v>
      </c>
      <c r="E45" s="97">
        <v>891.5</v>
      </c>
      <c r="F45" s="98">
        <f t="shared" si="6"/>
        <v>-0.3309029725182277</v>
      </c>
      <c r="G45" s="97">
        <v>88</v>
      </c>
      <c r="H45" s="99">
        <v>8</v>
      </c>
      <c r="I45" s="99">
        <f t="shared" si="7"/>
        <v>11</v>
      </c>
      <c r="J45" s="99">
        <v>3</v>
      </c>
      <c r="K45" s="99">
        <v>8</v>
      </c>
      <c r="L45" s="97">
        <v>20772.39</v>
      </c>
      <c r="M45" s="97">
        <v>3330</v>
      </c>
      <c r="N45" s="107" t="s">
        <v>913</v>
      </c>
      <c r="O45" s="101" t="s">
        <v>82</v>
      </c>
      <c r="P45" s="149"/>
      <c r="Q45" s="109"/>
      <c r="R45" s="103"/>
      <c r="S45" s="105"/>
      <c r="T45" s="105"/>
      <c r="U45" s="143"/>
      <c r="V45" s="143"/>
      <c r="W45" s="143"/>
      <c r="X45" s="109"/>
    </row>
    <row r="46" spans="1:24" s="106" customFormat="1" ht="25.35" customHeight="1">
      <c r="A46" s="95">
        <v>30</v>
      </c>
      <c r="B46" s="95">
        <v>22</v>
      </c>
      <c r="C46" s="96" t="s">
        <v>988</v>
      </c>
      <c r="D46" s="97">
        <v>563</v>
      </c>
      <c r="E46" s="97">
        <v>1752.8</v>
      </c>
      <c r="F46" s="98">
        <f t="shared" si="6"/>
        <v>-0.67879963486992245</v>
      </c>
      <c r="G46" s="97">
        <v>110</v>
      </c>
      <c r="H46" s="99">
        <v>6</v>
      </c>
      <c r="I46" s="99">
        <f>G46/H46</f>
        <v>18.333333333333332</v>
      </c>
      <c r="J46" s="99">
        <v>3</v>
      </c>
      <c r="K46" s="99">
        <v>2</v>
      </c>
      <c r="L46" s="97">
        <v>2315.8000000000002</v>
      </c>
      <c r="M46" s="97">
        <v>563</v>
      </c>
      <c r="N46" s="107">
        <v>44981</v>
      </c>
      <c r="O46" s="101" t="s">
        <v>80</v>
      </c>
      <c r="P46" s="149"/>
      <c r="Q46" s="109"/>
      <c r="R46" s="103"/>
      <c r="S46" s="105"/>
      <c r="T46" s="105"/>
      <c r="U46" s="143"/>
      <c r="V46" s="143"/>
      <c r="W46" s="143"/>
      <c r="X46" s="109"/>
    </row>
    <row r="47" spans="1:24" ht="25.35" customHeight="1">
      <c r="A47" s="95"/>
      <c r="B47" s="160"/>
      <c r="C47" s="52" t="s">
        <v>90</v>
      </c>
      <c r="D47" s="124">
        <f>SUM(D35:D46)</f>
        <v>357275.24999999994</v>
      </c>
      <c r="E47" s="124">
        <v>345027.4499999999</v>
      </c>
      <c r="F47" s="125">
        <f t="shared" si="6"/>
        <v>3.5498045155537769E-2</v>
      </c>
      <c r="G47" s="126">
        <f>SUM(G35:G46)</f>
        <v>56851</v>
      </c>
      <c r="H47" s="66"/>
      <c r="I47" s="66"/>
      <c r="J47" s="99"/>
      <c r="K47" s="99"/>
      <c r="L47" s="67"/>
      <c r="M47" s="97"/>
      <c r="N47" s="64"/>
      <c r="O47" s="64"/>
      <c r="U47" s="147"/>
      <c r="V47" s="143"/>
    </row>
    <row r="48" spans="1:24">
      <c r="A48" s="39"/>
      <c r="B48" s="162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  <c r="U48" s="143"/>
      <c r="V48" s="143"/>
    </row>
    <row r="49" spans="1:24" s="106" customFormat="1" ht="25.35" customHeight="1">
      <c r="A49" s="95">
        <v>31</v>
      </c>
      <c r="B49" s="146" t="s">
        <v>36</v>
      </c>
      <c r="C49" s="96" t="s">
        <v>996</v>
      </c>
      <c r="D49" s="97">
        <v>509</v>
      </c>
      <c r="E49" s="98" t="s">
        <v>36</v>
      </c>
      <c r="F49" s="98" t="s">
        <v>36</v>
      </c>
      <c r="G49" s="97">
        <v>96</v>
      </c>
      <c r="H49" s="99">
        <v>2</v>
      </c>
      <c r="I49" s="99">
        <f>G49/H49</f>
        <v>48</v>
      </c>
      <c r="J49" s="99">
        <v>2</v>
      </c>
      <c r="K49" s="98" t="s">
        <v>36</v>
      </c>
      <c r="L49" s="97">
        <v>28540.680000000004</v>
      </c>
      <c r="M49" s="97">
        <v>4951</v>
      </c>
      <c r="N49" s="107">
        <v>44678</v>
      </c>
      <c r="O49" s="101" t="s">
        <v>893</v>
      </c>
      <c r="P49" s="108"/>
      <c r="Q49" s="109"/>
      <c r="R49" s="103"/>
      <c r="S49" s="105"/>
      <c r="T49" s="105"/>
      <c r="U49" s="143"/>
      <c r="V49" s="143"/>
      <c r="W49" s="143"/>
      <c r="X49" s="109"/>
    </row>
    <row r="50" spans="1:24" s="106" customFormat="1" ht="25.35" customHeight="1">
      <c r="A50" s="95">
        <v>32</v>
      </c>
      <c r="B50" s="95">
        <v>34</v>
      </c>
      <c r="C50" s="96" t="s">
        <v>895</v>
      </c>
      <c r="D50" s="97">
        <v>433.5</v>
      </c>
      <c r="E50" s="97">
        <v>524</v>
      </c>
      <c r="F50" s="98">
        <f>(D50-E50)/E50</f>
        <v>-0.17270992366412213</v>
      </c>
      <c r="G50" s="97">
        <v>79</v>
      </c>
      <c r="H50" s="99">
        <v>1</v>
      </c>
      <c r="I50" s="99">
        <f t="shared" ref="I50:I58" si="8">G50/H50</f>
        <v>79</v>
      </c>
      <c r="J50" s="99">
        <v>1</v>
      </c>
      <c r="K50" s="99">
        <v>9</v>
      </c>
      <c r="L50" s="97">
        <v>80145.63</v>
      </c>
      <c r="M50" s="97">
        <v>12567</v>
      </c>
      <c r="N50" s="107">
        <v>44932</v>
      </c>
      <c r="O50" s="101" t="s">
        <v>142</v>
      </c>
      <c r="P50" s="108" t="s">
        <v>926</v>
      </c>
      <c r="Q50" s="109"/>
      <c r="R50" s="103"/>
      <c r="S50" s="105"/>
      <c r="T50" s="105"/>
      <c r="U50" s="143"/>
      <c r="V50" s="143"/>
      <c r="W50" s="143"/>
      <c r="X50" s="109"/>
    </row>
    <row r="51" spans="1:24" s="106" customFormat="1" ht="25.35" customHeight="1">
      <c r="A51" s="95">
        <v>33</v>
      </c>
      <c r="B51" s="146" t="s">
        <v>36</v>
      </c>
      <c r="C51" s="96" t="s">
        <v>879</v>
      </c>
      <c r="D51" s="97">
        <v>389</v>
      </c>
      <c r="E51" s="98" t="s">
        <v>36</v>
      </c>
      <c r="F51" s="98" t="s">
        <v>36</v>
      </c>
      <c r="G51" s="97">
        <v>72</v>
      </c>
      <c r="H51" s="99">
        <v>2</v>
      </c>
      <c r="I51" s="99">
        <f t="shared" si="8"/>
        <v>36</v>
      </c>
      <c r="J51" s="99">
        <v>2</v>
      </c>
      <c r="K51" s="99">
        <v>11</v>
      </c>
      <c r="L51" s="97">
        <v>173916.67</v>
      </c>
      <c r="M51" s="97">
        <v>27365</v>
      </c>
      <c r="N51" s="107">
        <v>44916</v>
      </c>
      <c r="O51" s="101" t="s">
        <v>142</v>
      </c>
      <c r="P51" s="108"/>
      <c r="Q51" s="109"/>
      <c r="R51" s="103"/>
      <c r="S51" s="105"/>
      <c r="T51" s="105"/>
      <c r="U51" s="143"/>
      <c r="V51" s="143"/>
      <c r="W51" s="143"/>
      <c r="X51" s="109"/>
    </row>
    <row r="52" spans="1:24" s="106" customFormat="1" ht="25.35" customHeight="1">
      <c r="A52" s="95">
        <v>34</v>
      </c>
      <c r="B52" s="123">
        <v>42</v>
      </c>
      <c r="C52" s="96" t="s">
        <v>961</v>
      </c>
      <c r="D52" s="97">
        <v>304.7</v>
      </c>
      <c r="E52" s="97">
        <v>250.39999999999998</v>
      </c>
      <c r="F52" s="98">
        <f>(D52-E52)/E52</f>
        <v>0.21685303514377002</v>
      </c>
      <c r="G52" s="97">
        <v>51</v>
      </c>
      <c r="H52" s="99">
        <v>5</v>
      </c>
      <c r="I52" s="99">
        <f t="shared" si="8"/>
        <v>10.199999999999999</v>
      </c>
      <c r="J52" s="99">
        <v>4</v>
      </c>
      <c r="K52" s="99">
        <v>4</v>
      </c>
      <c r="L52" s="97">
        <v>2533.1999999999998</v>
      </c>
      <c r="M52" s="97">
        <v>498</v>
      </c>
      <c r="N52" s="107">
        <v>44967</v>
      </c>
      <c r="O52" s="101" t="s">
        <v>80</v>
      </c>
      <c r="P52" s="108"/>
      <c r="Q52" s="109"/>
      <c r="R52" s="103"/>
      <c r="S52" s="105"/>
      <c r="T52" s="105"/>
      <c r="U52" s="143"/>
      <c r="V52" s="143"/>
      <c r="W52" s="143"/>
      <c r="X52" s="109"/>
    </row>
    <row r="53" spans="1:24" s="106" customFormat="1" ht="25.35" customHeight="1">
      <c r="A53" s="95">
        <v>35</v>
      </c>
      <c r="B53" s="95" t="s">
        <v>34</v>
      </c>
      <c r="C53" s="68" t="s">
        <v>1003</v>
      </c>
      <c r="D53" s="67">
        <v>220.25</v>
      </c>
      <c r="E53" s="98" t="s">
        <v>36</v>
      </c>
      <c r="F53" s="98" t="s">
        <v>36</v>
      </c>
      <c r="G53" s="67">
        <v>40</v>
      </c>
      <c r="H53" s="66">
        <v>10</v>
      </c>
      <c r="I53" s="99">
        <f t="shared" si="8"/>
        <v>4</v>
      </c>
      <c r="J53" s="66">
        <v>5</v>
      </c>
      <c r="K53" s="66">
        <v>1</v>
      </c>
      <c r="L53" s="67">
        <v>220.25</v>
      </c>
      <c r="M53" s="67">
        <v>40</v>
      </c>
      <c r="N53" s="127">
        <v>44988</v>
      </c>
      <c r="O53" s="64" t="s">
        <v>814</v>
      </c>
      <c r="P53" s="108"/>
      <c r="Q53" s="109"/>
      <c r="R53" s="103"/>
      <c r="S53" s="105"/>
      <c r="T53" s="105"/>
      <c r="U53" s="143"/>
      <c r="V53" s="143"/>
      <c r="W53" s="143"/>
      <c r="X53" s="109"/>
    </row>
    <row r="54" spans="1:24" s="106" customFormat="1" ht="25.35" customHeight="1">
      <c r="A54" s="95">
        <v>36</v>
      </c>
      <c r="B54" s="95">
        <v>30</v>
      </c>
      <c r="C54" s="96" t="s">
        <v>929</v>
      </c>
      <c r="D54" s="97">
        <v>209.5</v>
      </c>
      <c r="E54" s="97">
        <v>742.1</v>
      </c>
      <c r="F54" s="98">
        <f>(D54-E54)/E54</f>
        <v>-0.71769303328392398</v>
      </c>
      <c r="G54" s="97">
        <v>38</v>
      </c>
      <c r="H54" s="99">
        <v>1</v>
      </c>
      <c r="I54" s="99">
        <f t="shared" si="8"/>
        <v>38</v>
      </c>
      <c r="J54" s="99">
        <v>1</v>
      </c>
      <c r="K54" s="99">
        <v>6</v>
      </c>
      <c r="L54" s="97">
        <v>28420.18</v>
      </c>
      <c r="M54" s="97">
        <v>4829</v>
      </c>
      <c r="N54" s="107">
        <v>44953</v>
      </c>
      <c r="O54" s="101" t="s">
        <v>41</v>
      </c>
      <c r="P54" s="108"/>
      <c r="Q54" s="109"/>
      <c r="R54" s="103"/>
      <c r="S54" s="105"/>
      <c r="T54" s="105"/>
      <c r="U54" s="143"/>
      <c r="V54" s="143"/>
      <c r="W54" s="143"/>
      <c r="X54" s="109"/>
    </row>
    <row r="55" spans="1:24" s="106" customFormat="1" ht="25.35" customHeight="1">
      <c r="A55" s="95">
        <v>37</v>
      </c>
      <c r="B55" s="95">
        <v>38</v>
      </c>
      <c r="C55" s="96" t="s">
        <v>774</v>
      </c>
      <c r="D55" s="97">
        <v>161.10000000000002</v>
      </c>
      <c r="E55" s="97">
        <v>334.9</v>
      </c>
      <c r="F55" s="98">
        <f>(D55-E55)/E55</f>
        <v>-0.51896088384592409</v>
      </c>
      <c r="G55" s="97">
        <v>22</v>
      </c>
      <c r="H55" s="97">
        <v>1</v>
      </c>
      <c r="I55" s="99">
        <f t="shared" si="8"/>
        <v>22</v>
      </c>
      <c r="J55" s="97">
        <v>1</v>
      </c>
      <c r="K55" s="99">
        <v>21</v>
      </c>
      <c r="L55" s="97">
        <v>1004873.3900000001</v>
      </c>
      <c r="M55" s="97">
        <v>144235</v>
      </c>
      <c r="N55" s="107">
        <v>44848</v>
      </c>
      <c r="O55" s="101" t="s">
        <v>775</v>
      </c>
      <c r="P55" s="149" t="s">
        <v>926</v>
      </c>
      <c r="Q55" s="109"/>
      <c r="R55" s="103"/>
      <c r="S55" s="105"/>
      <c r="T55" s="105"/>
      <c r="U55" s="143"/>
      <c r="V55" s="143"/>
      <c r="W55" s="143"/>
      <c r="X55" s="109"/>
    </row>
    <row r="56" spans="1:24" s="106" customFormat="1" ht="25.35" customHeight="1">
      <c r="A56" s="95">
        <v>38</v>
      </c>
      <c r="B56" s="95">
        <v>51</v>
      </c>
      <c r="C56" s="96" t="s">
        <v>975</v>
      </c>
      <c r="D56" s="97">
        <v>147.69999999999999</v>
      </c>
      <c r="E56" s="97">
        <v>27</v>
      </c>
      <c r="F56" s="98">
        <f>(D56-E56)/E56</f>
        <v>4.4703703703703699</v>
      </c>
      <c r="G56" s="97">
        <v>21</v>
      </c>
      <c r="H56" s="99">
        <v>2</v>
      </c>
      <c r="I56" s="99">
        <f t="shared" si="8"/>
        <v>10.5</v>
      </c>
      <c r="J56" s="99">
        <v>2</v>
      </c>
      <c r="K56" s="99">
        <v>3</v>
      </c>
      <c r="L56" s="97">
        <v>985</v>
      </c>
      <c r="M56" s="97">
        <v>182</v>
      </c>
      <c r="N56" s="107">
        <v>44974</v>
      </c>
      <c r="O56" s="101" t="s">
        <v>814</v>
      </c>
      <c r="P56" s="108" t="s">
        <v>926</v>
      </c>
      <c r="Q56" s="109"/>
      <c r="R56" s="103"/>
      <c r="S56" s="105"/>
      <c r="T56" s="105"/>
      <c r="U56" s="143"/>
      <c r="V56" s="143"/>
      <c r="W56" s="143"/>
      <c r="X56" s="109"/>
    </row>
    <row r="57" spans="1:24" s="106" customFormat="1" ht="25.35" customHeight="1">
      <c r="A57" s="95">
        <v>39</v>
      </c>
      <c r="B57" s="146" t="s">
        <v>36</v>
      </c>
      <c r="C57" s="96" t="s">
        <v>395</v>
      </c>
      <c r="D57" s="97">
        <v>128.58000000000001</v>
      </c>
      <c r="E57" s="98" t="s">
        <v>36</v>
      </c>
      <c r="F57" s="98" t="s">
        <v>36</v>
      </c>
      <c r="G57" s="97">
        <v>42</v>
      </c>
      <c r="H57" s="97">
        <v>1</v>
      </c>
      <c r="I57" s="99">
        <f t="shared" si="8"/>
        <v>42</v>
      </c>
      <c r="J57" s="97">
        <v>1</v>
      </c>
      <c r="K57" s="98" t="s">
        <v>36</v>
      </c>
      <c r="L57" s="97">
        <v>234308.58</v>
      </c>
      <c r="M57" s="97">
        <v>50575</v>
      </c>
      <c r="N57" s="107">
        <v>44400</v>
      </c>
      <c r="O57" s="101" t="s">
        <v>814</v>
      </c>
      <c r="P57" s="149"/>
      <c r="Q57" s="109"/>
      <c r="R57" s="103"/>
      <c r="S57" s="105"/>
      <c r="T57" s="105"/>
      <c r="U57" s="143"/>
      <c r="V57" s="143"/>
      <c r="W57" s="143"/>
      <c r="X57" s="109"/>
    </row>
    <row r="58" spans="1:24" s="106" customFormat="1" ht="25.35" customHeight="1">
      <c r="A58" s="95">
        <v>40</v>
      </c>
      <c r="B58" s="95">
        <v>32</v>
      </c>
      <c r="C58" s="96" t="s">
        <v>933</v>
      </c>
      <c r="D58" s="97">
        <v>118.2</v>
      </c>
      <c r="E58" s="97">
        <v>534.1</v>
      </c>
      <c r="F58" s="98">
        <f>(D58-E58)/E58</f>
        <v>-0.77869312862759787</v>
      </c>
      <c r="G58" s="97">
        <v>17</v>
      </c>
      <c r="H58" s="97">
        <v>3</v>
      </c>
      <c r="I58" s="99">
        <f t="shared" si="8"/>
        <v>5.666666666666667</v>
      </c>
      <c r="J58" s="97">
        <v>1</v>
      </c>
      <c r="K58" s="99">
        <v>6</v>
      </c>
      <c r="L58" s="97">
        <v>24671.700000000004</v>
      </c>
      <c r="M58" s="97">
        <v>4126</v>
      </c>
      <c r="N58" s="107">
        <v>44953</v>
      </c>
      <c r="O58" s="101" t="s">
        <v>934</v>
      </c>
      <c r="P58" s="149"/>
      <c r="Q58" s="109"/>
      <c r="R58" s="103"/>
      <c r="S58" s="105"/>
      <c r="T58" s="105"/>
      <c r="U58" s="143"/>
      <c r="V58" s="143"/>
      <c r="W58" s="143"/>
      <c r="X58" s="109"/>
    </row>
    <row r="59" spans="1:24" ht="25.35" customHeight="1">
      <c r="A59" s="95"/>
      <c r="B59" s="160"/>
      <c r="C59" s="52" t="s">
        <v>255</v>
      </c>
      <c r="D59" s="124">
        <f>SUM(D47:D58)</f>
        <v>359896.77999999997</v>
      </c>
      <c r="E59" s="124">
        <v>349445.09999999992</v>
      </c>
      <c r="F59" s="125">
        <f>(D59-E59)/E59</f>
        <v>2.9909362014233578E-2</v>
      </c>
      <c r="G59" s="126">
        <f>SUM(G47:G58)</f>
        <v>57329</v>
      </c>
      <c r="H59" s="66"/>
      <c r="I59" s="66"/>
      <c r="J59" s="99"/>
      <c r="K59" s="99"/>
      <c r="L59" s="67"/>
      <c r="M59" s="97"/>
      <c r="N59" s="64"/>
      <c r="O59" s="64"/>
      <c r="U59" s="143"/>
      <c r="V59" s="143"/>
    </row>
    <row r="60" spans="1:24">
      <c r="A60" s="39"/>
      <c r="B60" s="162"/>
      <c r="C60" s="40"/>
      <c r="D60" s="48"/>
      <c r="E60" s="116"/>
      <c r="F60" s="48"/>
      <c r="G60" s="48"/>
      <c r="H60" s="48"/>
      <c r="I60" s="48"/>
      <c r="J60" s="116"/>
      <c r="K60" s="116"/>
      <c r="L60" s="48"/>
      <c r="M60" s="48"/>
      <c r="N60" s="50"/>
      <c r="O60" s="38"/>
      <c r="U60" s="165"/>
      <c r="V60" s="143"/>
    </row>
    <row r="61" spans="1:24" s="106" customFormat="1" ht="25.35" customHeight="1">
      <c r="A61" s="95">
        <v>41</v>
      </c>
      <c r="B61" s="95">
        <v>43</v>
      </c>
      <c r="C61" s="96" t="s">
        <v>924</v>
      </c>
      <c r="D61" s="97">
        <v>61.6</v>
      </c>
      <c r="E61" s="97">
        <v>244.2</v>
      </c>
      <c r="F61" s="98">
        <v>-0.48632730332351704</v>
      </c>
      <c r="G61" s="67">
        <v>8</v>
      </c>
      <c r="H61" s="66">
        <v>1</v>
      </c>
      <c r="I61" s="99">
        <f>G61/H61</f>
        <v>8</v>
      </c>
      <c r="J61" s="66">
        <v>1</v>
      </c>
      <c r="K61" s="66">
        <v>7</v>
      </c>
      <c r="L61" s="67">
        <v>61011.55999999999</v>
      </c>
      <c r="M61" s="67">
        <v>9370</v>
      </c>
      <c r="N61" s="107">
        <v>44946</v>
      </c>
      <c r="O61" s="101" t="s">
        <v>925</v>
      </c>
      <c r="P61" s="108" t="s">
        <v>1010</v>
      </c>
      <c r="Q61" s="109"/>
      <c r="R61" s="103"/>
      <c r="S61" s="105"/>
      <c r="T61" s="105"/>
      <c r="U61" s="143"/>
      <c r="V61" s="143"/>
      <c r="W61" s="143"/>
      <c r="X61" s="109"/>
    </row>
    <row r="62" spans="1:24" s="106" customFormat="1" ht="25.35" customHeight="1">
      <c r="A62" s="95">
        <v>42</v>
      </c>
      <c r="B62" s="95">
        <v>36</v>
      </c>
      <c r="C62" s="96" t="s">
        <v>957</v>
      </c>
      <c r="D62" s="97">
        <v>42.1</v>
      </c>
      <c r="E62" s="97">
        <v>448.99</v>
      </c>
      <c r="F62" s="98">
        <f>(D62-E62)/E62</f>
        <v>-0.90623399184837072</v>
      </c>
      <c r="G62" s="97">
        <v>10</v>
      </c>
      <c r="H62" s="99">
        <v>1</v>
      </c>
      <c r="I62" s="99">
        <f t="shared" ref="I62:I64" si="9">G62/H62</f>
        <v>10</v>
      </c>
      <c r="J62" s="99">
        <v>1</v>
      </c>
      <c r="K62" s="99">
        <v>4</v>
      </c>
      <c r="L62" s="97">
        <v>4982.7</v>
      </c>
      <c r="M62" s="97">
        <v>1220</v>
      </c>
      <c r="N62" s="107">
        <v>44602</v>
      </c>
      <c r="O62" s="101" t="s">
        <v>82</v>
      </c>
      <c r="P62" s="164" t="s">
        <v>926</v>
      </c>
      <c r="Q62" s="109"/>
      <c r="R62" s="103"/>
      <c r="S62" s="105"/>
      <c r="T62" s="105"/>
      <c r="U62" s="143"/>
      <c r="V62" s="143"/>
      <c r="W62" s="143"/>
      <c r="X62" s="109"/>
    </row>
    <row r="63" spans="1:24" s="106" customFormat="1" ht="25.35" customHeight="1">
      <c r="A63" s="95">
        <v>43</v>
      </c>
      <c r="B63" s="95">
        <v>46</v>
      </c>
      <c r="C63" s="96" t="s">
        <v>971</v>
      </c>
      <c r="D63" s="97">
        <v>21</v>
      </c>
      <c r="E63" s="97">
        <v>130</v>
      </c>
      <c r="F63" s="98">
        <f>(D63-E63)/E63</f>
        <v>-0.83846153846153848</v>
      </c>
      <c r="G63" s="97">
        <v>4</v>
      </c>
      <c r="H63" s="99">
        <v>2</v>
      </c>
      <c r="I63" s="99">
        <f t="shared" si="9"/>
        <v>2</v>
      </c>
      <c r="J63" s="99">
        <v>1</v>
      </c>
      <c r="K63" s="99">
        <v>3</v>
      </c>
      <c r="L63" s="97">
        <v>716.45</v>
      </c>
      <c r="M63" s="97">
        <v>123</v>
      </c>
      <c r="N63" s="107">
        <v>44974</v>
      </c>
      <c r="O63" s="101" t="s">
        <v>82</v>
      </c>
      <c r="P63" s="108" t="s">
        <v>926</v>
      </c>
      <c r="Q63" s="109"/>
      <c r="R63" s="103"/>
      <c r="S63" s="105"/>
      <c r="T63" s="105"/>
      <c r="U63" s="143"/>
      <c r="V63" s="143"/>
      <c r="W63" s="143"/>
      <c r="X63" s="109"/>
    </row>
    <row r="64" spans="1:24" s="106" customFormat="1" ht="25.35" customHeight="1">
      <c r="A64" s="95">
        <v>44</v>
      </c>
      <c r="B64" s="95">
        <v>39</v>
      </c>
      <c r="C64" s="96" t="s">
        <v>963</v>
      </c>
      <c r="D64" s="97">
        <v>8</v>
      </c>
      <c r="E64" s="97">
        <v>304.5</v>
      </c>
      <c r="F64" s="98">
        <f>(D64-E64)/E64</f>
        <v>-0.9737274220032841</v>
      </c>
      <c r="G64" s="97">
        <v>2</v>
      </c>
      <c r="H64" s="99">
        <v>2</v>
      </c>
      <c r="I64" s="99">
        <f t="shared" si="9"/>
        <v>1</v>
      </c>
      <c r="J64" s="99">
        <v>2</v>
      </c>
      <c r="K64" s="99">
        <v>3</v>
      </c>
      <c r="L64" s="97">
        <v>17173.64</v>
      </c>
      <c r="M64" s="97">
        <v>2614</v>
      </c>
      <c r="N64" s="107">
        <v>44974</v>
      </c>
      <c r="O64" s="101" t="s">
        <v>41</v>
      </c>
      <c r="P64" s="108"/>
      <c r="Q64" s="109"/>
      <c r="R64" s="103"/>
      <c r="S64" s="105"/>
      <c r="T64" s="105"/>
      <c r="U64" s="143"/>
      <c r="V64" s="143"/>
      <c r="W64" s="143"/>
      <c r="X64" s="109"/>
    </row>
    <row r="65" spans="1:25" ht="25.35" customHeight="1">
      <c r="A65" s="41"/>
      <c r="B65" s="161"/>
      <c r="C65" s="52" t="s">
        <v>1009</v>
      </c>
      <c r="D65" s="124">
        <f>SUM(D59:D64)</f>
        <v>360029.47999999992</v>
      </c>
      <c r="E65" s="124">
        <v>351051.91</v>
      </c>
      <c r="F65" s="20">
        <f>(D65-E65)/E65</f>
        <v>2.5573340421363749E-2</v>
      </c>
      <c r="G65" s="62">
        <f>SUM(G59:G64)</f>
        <v>57353</v>
      </c>
      <c r="H65" s="62"/>
      <c r="I65" s="43"/>
      <c r="J65" s="119"/>
      <c r="K65" s="119"/>
      <c r="L65" s="45"/>
      <c r="M65" s="49"/>
      <c r="N65" s="46"/>
      <c r="O65" s="53"/>
      <c r="U65" s="143"/>
      <c r="V65" s="143"/>
      <c r="W65" s="143"/>
    </row>
    <row r="66" spans="1:25">
      <c r="U66" s="143"/>
      <c r="V66" s="143"/>
      <c r="W66" s="143"/>
    </row>
    <row r="67" spans="1:25" s="106" customFormat="1" ht="25.35" customHeight="1">
      <c r="A67" s="1"/>
      <c r="B67" s="58"/>
      <c r="C67" s="1"/>
      <c r="D67" s="1"/>
      <c r="F67" s="1"/>
      <c r="G67" s="1"/>
      <c r="H67" s="1"/>
      <c r="I67" s="1"/>
      <c r="L67" s="1"/>
      <c r="M67" s="1"/>
      <c r="N67" s="1"/>
      <c r="O67" s="1"/>
      <c r="P67" s="102"/>
      <c r="Q67" s="93"/>
      <c r="R67" s="94"/>
      <c r="S67" s="93"/>
      <c r="T67" s="93"/>
      <c r="U67" s="143"/>
      <c r="V67" s="143"/>
      <c r="W67" s="143"/>
      <c r="X67" s="104"/>
      <c r="Y67" s="103"/>
    </row>
    <row r="68" spans="1:25">
      <c r="U68" s="143"/>
      <c r="V68" s="143"/>
      <c r="W68" s="143"/>
    </row>
    <row r="69" spans="1:25">
      <c r="U69" s="143"/>
      <c r="V69" s="143"/>
      <c r="W69" s="143"/>
    </row>
    <row r="70" spans="1:25">
      <c r="U70" s="143"/>
      <c r="V70" s="143"/>
    </row>
    <row r="71" spans="1:25">
      <c r="U71" s="143"/>
      <c r="V71" s="143"/>
    </row>
    <row r="72" spans="1:25">
      <c r="U72" s="143"/>
      <c r="V72" s="143"/>
    </row>
    <row r="73" spans="1:25">
      <c r="U73" s="143"/>
      <c r="V73" s="143"/>
    </row>
    <row r="74" spans="1:25" ht="12" customHeight="1">
      <c r="U74" s="143"/>
      <c r="V74" s="143"/>
    </row>
    <row r="75" spans="1:25">
      <c r="U75" s="143"/>
      <c r="V75" s="143"/>
    </row>
    <row r="76" spans="1:25">
      <c r="U76" s="165"/>
      <c r="V76" s="143"/>
    </row>
    <row r="77" spans="1:25">
      <c r="S77" s="61"/>
      <c r="U77" s="143"/>
      <c r="V77" s="143"/>
    </row>
    <row r="78" spans="1:25">
      <c r="P78" s="61"/>
      <c r="U78" s="147"/>
      <c r="V78" s="143"/>
    </row>
    <row r="79" spans="1:25">
      <c r="U79" s="143"/>
      <c r="V79" s="143"/>
    </row>
    <row r="80" spans="1:25">
      <c r="U80" s="143"/>
      <c r="V80" s="143"/>
    </row>
    <row r="81" spans="21:22">
      <c r="U81" s="165"/>
      <c r="V81" s="143"/>
    </row>
    <row r="82" spans="21:22">
      <c r="U82" s="143"/>
      <c r="V82" s="143"/>
    </row>
    <row r="83" spans="21:22">
      <c r="U83" s="143"/>
      <c r="V83" s="143"/>
    </row>
    <row r="84" spans="21:22">
      <c r="U84" s="143"/>
      <c r="V84" s="143"/>
    </row>
  </sheetData>
  <sortState xmlns:xlrd2="http://schemas.microsoft.com/office/spreadsheetml/2017/richdata2" ref="B13:O64">
    <sortCondition descending="1" ref="D13:D64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98A93-D0F0-45BA-80E7-8159084AA9C6}">
  <dimension ref="A1:AC78"/>
  <sheetViews>
    <sheetView topLeftCell="A13" zoomScale="60" zoomScaleNormal="60" workbookViewId="0">
      <selection activeCell="O15" sqref="O1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19" width="11.5546875" style="1" customWidth="1"/>
    <col min="20" max="20" width="8.33203125" style="1" customWidth="1"/>
    <col min="21" max="21" width="12.33203125" style="1" customWidth="1"/>
    <col min="22" max="22" width="11.88671875" style="1" bestFit="1" customWidth="1"/>
    <col min="23" max="23" width="12" style="1" bestFit="1" customWidth="1"/>
    <col min="24" max="24" width="14.88671875" style="1" customWidth="1"/>
    <col min="25" max="25" width="13.6640625" style="1" customWidth="1"/>
    <col min="26" max="26" width="14.4414062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649</v>
      </c>
      <c r="F1" s="30"/>
      <c r="G1" s="30"/>
      <c r="H1" s="30"/>
      <c r="I1" s="30"/>
    </row>
    <row r="2" spans="1:29" ht="19.5" customHeight="1">
      <c r="E2" s="30" t="s">
        <v>650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X5" s="4"/>
    </row>
    <row r="6" spans="1:29">
      <c r="A6" s="207"/>
      <c r="B6" s="207"/>
      <c r="C6" s="212"/>
      <c r="D6" s="32" t="s">
        <v>647</v>
      </c>
      <c r="E6" s="32" t="s">
        <v>642</v>
      </c>
      <c r="F6" s="212"/>
      <c r="G6" s="212" t="s">
        <v>647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X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X9" s="60"/>
      <c r="Y9" s="60"/>
      <c r="Z9" s="61"/>
    </row>
    <row r="10" spans="1:29">
      <c r="A10" s="207"/>
      <c r="B10" s="207"/>
      <c r="C10" s="212"/>
      <c r="D10" s="32" t="s">
        <v>648</v>
      </c>
      <c r="E10" s="32" t="s">
        <v>643</v>
      </c>
      <c r="F10" s="212"/>
      <c r="G10" s="32" t="s">
        <v>648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X10" s="60"/>
      <c r="Y10" s="60"/>
      <c r="Z10" s="61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1"/>
      <c r="X11" s="4"/>
      <c r="Y11" s="60"/>
      <c r="Z11" s="61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4"/>
      <c r="Y12" s="60"/>
      <c r="Z12" s="2"/>
    </row>
    <row r="13" spans="1:29" ht="25.35" customHeight="1">
      <c r="A13" s="63">
        <v>1</v>
      </c>
      <c r="B13" s="77" t="s">
        <v>34</v>
      </c>
      <c r="C13" s="68" t="s">
        <v>638</v>
      </c>
      <c r="D13" s="67">
        <v>64329.24</v>
      </c>
      <c r="E13" s="66" t="s">
        <v>36</v>
      </c>
      <c r="F13" s="66" t="s">
        <v>36</v>
      </c>
      <c r="G13" s="67">
        <v>10668</v>
      </c>
      <c r="H13" s="66">
        <v>321</v>
      </c>
      <c r="I13" s="66">
        <f t="shared" ref="I13:I22" si="0">G13/H13</f>
        <v>33.233644859813083</v>
      </c>
      <c r="J13" s="66">
        <v>13</v>
      </c>
      <c r="K13" s="66">
        <v>1</v>
      </c>
      <c r="L13" s="67">
        <v>82437.69</v>
      </c>
      <c r="M13" s="67">
        <v>14012</v>
      </c>
      <c r="N13" s="65">
        <v>44736</v>
      </c>
      <c r="O13" s="64" t="s">
        <v>639</v>
      </c>
      <c r="P13" s="61"/>
      <c r="Q13" s="73"/>
      <c r="R13" s="73"/>
      <c r="S13" s="73"/>
      <c r="T13" s="73"/>
      <c r="V13" s="61"/>
      <c r="W13" s="60"/>
      <c r="X13" s="2"/>
      <c r="Y13" s="60"/>
      <c r="Z13" s="2"/>
      <c r="AA13" s="2"/>
      <c r="AB13" s="61"/>
      <c r="AC13" s="60"/>
    </row>
    <row r="14" spans="1:29" ht="25.35" customHeight="1">
      <c r="A14" s="63">
        <v>2</v>
      </c>
      <c r="B14" s="77" t="s">
        <v>34</v>
      </c>
      <c r="C14" s="68" t="s">
        <v>641</v>
      </c>
      <c r="D14" s="67">
        <v>48155.99</v>
      </c>
      <c r="E14" s="66" t="s">
        <v>36</v>
      </c>
      <c r="F14" s="66" t="s">
        <v>36</v>
      </c>
      <c r="G14" s="67">
        <v>6985</v>
      </c>
      <c r="H14" s="66">
        <v>276</v>
      </c>
      <c r="I14" s="66">
        <f t="shared" si="0"/>
        <v>25.307971014492754</v>
      </c>
      <c r="J14" s="66">
        <v>17</v>
      </c>
      <c r="K14" s="66">
        <v>1</v>
      </c>
      <c r="L14" s="67">
        <v>64893.15</v>
      </c>
      <c r="M14" s="67">
        <v>9390</v>
      </c>
      <c r="N14" s="65">
        <v>44736</v>
      </c>
      <c r="O14" s="64" t="s">
        <v>56</v>
      </c>
      <c r="P14" s="61"/>
      <c r="Q14" s="73"/>
      <c r="R14" s="73"/>
      <c r="S14" s="59"/>
      <c r="T14" s="73"/>
      <c r="U14" s="60"/>
      <c r="V14" s="74"/>
      <c r="W14" s="60"/>
      <c r="X14" s="2"/>
      <c r="Y14" s="74"/>
      <c r="Z14" s="75"/>
      <c r="AA14" s="60"/>
      <c r="AB14" s="75"/>
      <c r="AC14" s="60"/>
    </row>
    <row r="15" spans="1:29" ht="25.35" customHeight="1">
      <c r="A15" s="63">
        <v>3</v>
      </c>
      <c r="B15" s="77" t="s">
        <v>34</v>
      </c>
      <c r="C15" s="68" t="s">
        <v>651</v>
      </c>
      <c r="D15" s="67">
        <v>20808.259999999998</v>
      </c>
      <c r="E15" s="66" t="s">
        <v>36</v>
      </c>
      <c r="F15" s="66" t="s">
        <v>36</v>
      </c>
      <c r="G15" s="67">
        <v>3314</v>
      </c>
      <c r="H15" s="66">
        <v>198</v>
      </c>
      <c r="I15" s="66">
        <f t="shared" si="0"/>
        <v>16.737373737373737</v>
      </c>
      <c r="J15" s="66">
        <v>15</v>
      </c>
      <c r="K15" s="66">
        <v>1</v>
      </c>
      <c r="L15" s="67">
        <v>20808</v>
      </c>
      <c r="M15" s="67">
        <v>3314</v>
      </c>
      <c r="N15" s="65">
        <v>44736</v>
      </c>
      <c r="O15" s="64" t="s">
        <v>37</v>
      </c>
      <c r="P15" s="61"/>
      <c r="Q15" s="73"/>
      <c r="R15" s="73"/>
      <c r="S15" s="59"/>
      <c r="T15" s="73"/>
      <c r="U15" s="60"/>
      <c r="V15" s="74"/>
      <c r="W15" s="60"/>
      <c r="X15" s="2"/>
      <c r="Y15" s="74"/>
      <c r="Z15" s="75"/>
      <c r="AA15" s="60"/>
      <c r="AB15" s="75"/>
      <c r="AC15" s="60"/>
    </row>
    <row r="16" spans="1:29" ht="25.35" customHeight="1">
      <c r="A16" s="63">
        <v>4</v>
      </c>
      <c r="B16" s="77">
        <v>1</v>
      </c>
      <c r="C16" s="68" t="s">
        <v>35</v>
      </c>
      <c r="D16" s="67">
        <v>18411.62</v>
      </c>
      <c r="E16" s="66">
        <v>57016.160000000003</v>
      </c>
      <c r="F16" s="70">
        <f>(D16-E16)/E16</f>
        <v>-0.67708067326877164</v>
      </c>
      <c r="G16" s="67">
        <v>3081</v>
      </c>
      <c r="H16" s="66">
        <v>191</v>
      </c>
      <c r="I16" s="66">
        <f t="shared" si="0"/>
        <v>16.130890052356023</v>
      </c>
      <c r="J16" s="66">
        <v>13</v>
      </c>
      <c r="K16" s="66">
        <v>3</v>
      </c>
      <c r="L16" s="67">
        <v>155358</v>
      </c>
      <c r="M16" s="67">
        <v>23948</v>
      </c>
      <c r="N16" s="65">
        <v>44722</v>
      </c>
      <c r="O16" s="64" t="s">
        <v>37</v>
      </c>
      <c r="P16" s="61"/>
      <c r="Q16" s="73"/>
      <c r="R16" s="73"/>
      <c r="S16" s="73"/>
      <c r="T16" s="73"/>
      <c r="V16" s="61"/>
      <c r="W16" s="2"/>
      <c r="X16" s="2"/>
      <c r="Y16" s="60"/>
      <c r="Z16" s="60"/>
      <c r="AA16" s="2"/>
      <c r="AB16" s="60"/>
      <c r="AC16" s="61"/>
    </row>
    <row r="17" spans="1:29" ht="25.35" customHeight="1">
      <c r="A17" s="63">
        <v>5</v>
      </c>
      <c r="B17" s="77" t="s">
        <v>58</v>
      </c>
      <c r="C17" s="68" t="s">
        <v>652</v>
      </c>
      <c r="D17" s="67">
        <v>17658.41</v>
      </c>
      <c r="E17" s="66" t="s">
        <v>36</v>
      </c>
      <c r="F17" s="66" t="s">
        <v>36</v>
      </c>
      <c r="G17" s="67">
        <v>3276</v>
      </c>
      <c r="H17" s="66">
        <v>22</v>
      </c>
      <c r="I17" s="66">
        <f t="shared" si="0"/>
        <v>148.90909090909091</v>
      </c>
      <c r="J17" s="66">
        <v>12</v>
      </c>
      <c r="K17" s="66">
        <v>0</v>
      </c>
      <c r="L17" s="67">
        <v>17658</v>
      </c>
      <c r="M17" s="67">
        <v>3276</v>
      </c>
      <c r="N17" s="65" t="s">
        <v>60</v>
      </c>
      <c r="O17" s="64" t="s">
        <v>37</v>
      </c>
      <c r="P17" s="61"/>
      <c r="Q17" s="73"/>
      <c r="R17" s="73"/>
      <c r="S17" s="59"/>
      <c r="T17" s="73"/>
      <c r="U17" s="60"/>
      <c r="V17" s="74"/>
      <c r="W17" s="60"/>
      <c r="X17" s="2"/>
      <c r="Y17" s="74"/>
      <c r="Z17" s="60"/>
      <c r="AA17" s="75"/>
      <c r="AB17" s="60"/>
      <c r="AC17" s="75"/>
    </row>
    <row r="18" spans="1:29" ht="25.35" customHeight="1">
      <c r="A18" s="63">
        <v>6</v>
      </c>
      <c r="B18" s="77">
        <v>3</v>
      </c>
      <c r="C18" s="68" t="s">
        <v>38</v>
      </c>
      <c r="D18" s="67">
        <v>17048.669999999998</v>
      </c>
      <c r="E18" s="66">
        <v>33342.21</v>
      </c>
      <c r="F18" s="70">
        <f t="shared" ref="F18:F23" si="1">(D18-E18)/E18</f>
        <v>-0.48867606556374044</v>
      </c>
      <c r="G18" s="67">
        <v>2740</v>
      </c>
      <c r="H18" s="66">
        <v>133</v>
      </c>
      <c r="I18" s="66">
        <f t="shared" si="0"/>
        <v>20.601503759398497</v>
      </c>
      <c r="J18" s="66">
        <v>10</v>
      </c>
      <c r="K18" s="66">
        <v>5</v>
      </c>
      <c r="L18" s="67">
        <v>239346</v>
      </c>
      <c r="M18" s="67">
        <v>35651</v>
      </c>
      <c r="N18" s="65">
        <v>44708</v>
      </c>
      <c r="O18" s="64" t="s">
        <v>39</v>
      </c>
      <c r="P18" s="61"/>
      <c r="Q18" s="73"/>
      <c r="R18" s="73"/>
      <c r="S18" s="59"/>
      <c r="T18" s="73"/>
      <c r="U18" s="60"/>
      <c r="V18" s="74"/>
      <c r="W18" s="60"/>
      <c r="X18" s="2"/>
      <c r="Y18" s="74"/>
      <c r="Z18" s="60"/>
      <c r="AA18" s="75"/>
      <c r="AB18" s="60"/>
      <c r="AC18" s="75"/>
    </row>
    <row r="19" spans="1:29" ht="25.35" customHeight="1">
      <c r="A19" s="63">
        <v>7</v>
      </c>
      <c r="B19" s="77">
        <v>2</v>
      </c>
      <c r="C19" s="68" t="s">
        <v>59</v>
      </c>
      <c r="D19" s="67">
        <v>16249.59</v>
      </c>
      <c r="E19" s="66">
        <v>43623.02</v>
      </c>
      <c r="F19" s="70">
        <f t="shared" si="1"/>
        <v>-0.62749965499866811</v>
      </c>
      <c r="G19" s="67">
        <v>3681</v>
      </c>
      <c r="H19" s="66">
        <v>286</v>
      </c>
      <c r="I19" s="66">
        <f t="shared" si="0"/>
        <v>12.87062937062937</v>
      </c>
      <c r="J19" s="66">
        <v>20</v>
      </c>
      <c r="K19" s="66">
        <v>2</v>
      </c>
      <c r="L19" s="67">
        <v>61081</v>
      </c>
      <c r="M19" s="67">
        <v>13904</v>
      </c>
      <c r="N19" s="65">
        <v>44729</v>
      </c>
      <c r="O19" s="64" t="s">
        <v>43</v>
      </c>
      <c r="P19" s="61"/>
      <c r="Q19" s="73"/>
      <c r="R19" s="73"/>
      <c r="S19" s="59"/>
      <c r="T19" s="73"/>
      <c r="U19" s="60"/>
      <c r="V19" s="74"/>
      <c r="W19" s="60"/>
      <c r="X19" s="2"/>
      <c r="Y19" s="74"/>
      <c r="Z19" s="60"/>
      <c r="AA19" s="75"/>
      <c r="AB19" s="60"/>
      <c r="AC19" s="75"/>
    </row>
    <row r="20" spans="1:29" ht="25.35" customHeight="1">
      <c r="A20" s="63">
        <v>8</v>
      </c>
      <c r="B20" s="77">
        <v>14</v>
      </c>
      <c r="C20" s="68" t="s">
        <v>51</v>
      </c>
      <c r="D20" s="67">
        <v>7709.87</v>
      </c>
      <c r="E20" s="66">
        <v>2475.25</v>
      </c>
      <c r="F20" s="70">
        <f t="shared" si="1"/>
        <v>2.1147843652156348</v>
      </c>
      <c r="G20" s="67">
        <v>2170</v>
      </c>
      <c r="H20" s="66">
        <v>10</v>
      </c>
      <c r="I20" s="66">
        <f t="shared" si="0"/>
        <v>217</v>
      </c>
      <c r="J20" s="66">
        <v>5</v>
      </c>
      <c r="K20" s="66">
        <v>12</v>
      </c>
      <c r="L20" s="67">
        <v>185270</v>
      </c>
      <c r="M20" s="67">
        <v>45597</v>
      </c>
      <c r="N20" s="65">
        <v>44659</v>
      </c>
      <c r="O20" s="64" t="s">
        <v>41</v>
      </c>
      <c r="P20" s="61"/>
      <c r="Q20" s="73"/>
      <c r="R20" s="60"/>
      <c r="S20" s="60"/>
      <c r="T20" s="75"/>
      <c r="W20" s="61"/>
      <c r="X20" s="60"/>
      <c r="Y20" s="60"/>
    </row>
    <row r="21" spans="1:29" ht="25.35" customHeight="1">
      <c r="A21" s="63">
        <v>9</v>
      </c>
      <c r="B21" s="77">
        <v>6</v>
      </c>
      <c r="C21" s="68" t="s">
        <v>40</v>
      </c>
      <c r="D21" s="67">
        <v>5089.6899999999996</v>
      </c>
      <c r="E21" s="66">
        <v>13090.08</v>
      </c>
      <c r="F21" s="70">
        <f t="shared" si="1"/>
        <v>-0.61117961081979644</v>
      </c>
      <c r="G21" s="67">
        <v>1209</v>
      </c>
      <c r="H21" s="66">
        <v>104</v>
      </c>
      <c r="I21" s="66">
        <f t="shared" si="0"/>
        <v>11.625</v>
      </c>
      <c r="J21" s="66">
        <v>12</v>
      </c>
      <c r="K21" s="66">
        <v>4</v>
      </c>
      <c r="L21" s="67">
        <v>66338.48</v>
      </c>
      <c r="M21" s="67">
        <v>15588</v>
      </c>
      <c r="N21" s="65">
        <v>44715</v>
      </c>
      <c r="O21" s="64" t="s">
        <v>41</v>
      </c>
      <c r="P21" s="61"/>
      <c r="Q21" s="73"/>
      <c r="R21" s="60"/>
      <c r="S21" s="60"/>
      <c r="T21" s="75"/>
      <c r="W21" s="61"/>
      <c r="X21" s="60"/>
      <c r="Y21" s="60"/>
    </row>
    <row r="22" spans="1:29" ht="25.35" customHeight="1">
      <c r="A22" s="63">
        <v>10</v>
      </c>
      <c r="B22" s="77">
        <v>10</v>
      </c>
      <c r="C22" s="68" t="s">
        <v>45</v>
      </c>
      <c r="D22" s="67">
        <v>3757.75</v>
      </c>
      <c r="E22" s="66">
        <v>6191.54</v>
      </c>
      <c r="F22" s="70">
        <f t="shared" si="1"/>
        <v>-0.3930831424815151</v>
      </c>
      <c r="G22" s="67">
        <v>839</v>
      </c>
      <c r="H22" s="66">
        <v>47</v>
      </c>
      <c r="I22" s="66">
        <f t="shared" si="0"/>
        <v>17.851063829787233</v>
      </c>
      <c r="J22" s="66">
        <v>5</v>
      </c>
      <c r="K22" s="66">
        <v>15</v>
      </c>
      <c r="L22" s="67">
        <v>205978</v>
      </c>
      <c r="M22" s="67">
        <v>41824</v>
      </c>
      <c r="N22" s="65">
        <v>44638</v>
      </c>
      <c r="O22" s="64" t="s">
        <v>37</v>
      </c>
      <c r="P22" s="61"/>
      <c r="Q22" s="73"/>
      <c r="R22" s="60"/>
      <c r="S22" s="60"/>
      <c r="T22" s="75"/>
      <c r="W22" s="61"/>
      <c r="X22" s="60"/>
      <c r="Y22" s="60"/>
    </row>
    <row r="23" spans="1:29" ht="25.35" customHeight="1">
      <c r="A23" s="41"/>
      <c r="B23" s="41"/>
      <c r="C23" s="52" t="s">
        <v>52</v>
      </c>
      <c r="D23" s="62">
        <f>SUM(D13:D22)</f>
        <v>219219.09</v>
      </c>
      <c r="E23" s="62">
        <v>222435.29</v>
      </c>
      <c r="F23" s="72">
        <f t="shared" si="1"/>
        <v>-1.445903660340952E-2</v>
      </c>
      <c r="G23" s="62">
        <f t="shared" ref="G23" si="2">SUM(G13:G22)</f>
        <v>37963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X23" s="61"/>
      <c r="Y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9" ht="25.35" customHeight="1">
      <c r="A25" s="63">
        <v>11</v>
      </c>
      <c r="B25" s="77">
        <v>9</v>
      </c>
      <c r="C25" s="68" t="s">
        <v>44</v>
      </c>
      <c r="D25" s="67">
        <v>3615.49</v>
      </c>
      <c r="E25" s="66">
        <v>10331.459999999999</v>
      </c>
      <c r="F25" s="70">
        <f t="shared" ref="F25:F32" si="3">(D25-E25)/E25</f>
        <v>-0.6500504284970372</v>
      </c>
      <c r="G25" s="67">
        <v>839</v>
      </c>
      <c r="H25" s="66">
        <v>58</v>
      </c>
      <c r="I25" s="66">
        <f>G25/H25</f>
        <v>14.46551724137931</v>
      </c>
      <c r="J25" s="66">
        <v>7</v>
      </c>
      <c r="K25" s="66">
        <v>13</v>
      </c>
      <c r="L25" s="67">
        <v>415249</v>
      </c>
      <c r="M25" s="67">
        <v>81352</v>
      </c>
      <c r="N25" s="65">
        <v>44652</v>
      </c>
      <c r="O25" s="64" t="s">
        <v>39</v>
      </c>
      <c r="P25" s="61"/>
      <c r="Q25" s="73"/>
      <c r="R25" s="60"/>
      <c r="S25" s="60"/>
      <c r="T25" s="75"/>
      <c r="V25" s="60"/>
      <c r="W25" s="61"/>
      <c r="X25" s="60"/>
      <c r="Y25" s="60"/>
    </row>
    <row r="26" spans="1:29" ht="25.35" customHeight="1">
      <c r="A26" s="63">
        <v>12</v>
      </c>
      <c r="B26" s="78">
        <v>7</v>
      </c>
      <c r="C26" s="68" t="s">
        <v>42</v>
      </c>
      <c r="D26" s="67">
        <v>3528.81</v>
      </c>
      <c r="E26" s="66">
        <v>12346.7</v>
      </c>
      <c r="F26" s="70">
        <f t="shared" si="3"/>
        <v>-0.71419002648480978</v>
      </c>
      <c r="G26" s="67">
        <v>567</v>
      </c>
      <c r="H26" s="66">
        <v>37</v>
      </c>
      <c r="I26" s="66">
        <f>G26/H26</f>
        <v>15.324324324324325</v>
      </c>
      <c r="J26" s="66">
        <v>5</v>
      </c>
      <c r="K26" s="66">
        <v>8</v>
      </c>
      <c r="L26" s="67">
        <v>421073</v>
      </c>
      <c r="M26" s="67">
        <v>59526</v>
      </c>
      <c r="N26" s="65">
        <v>44687</v>
      </c>
      <c r="O26" s="64" t="s">
        <v>43</v>
      </c>
      <c r="P26" s="61"/>
      <c r="Q26" s="73"/>
      <c r="R26" s="60"/>
      <c r="S26" s="60"/>
      <c r="T26" s="75"/>
      <c r="U26" s="60"/>
      <c r="V26" s="60"/>
      <c r="W26" s="60"/>
      <c r="X26" s="2"/>
      <c r="Y26" s="60"/>
    </row>
    <row r="27" spans="1:29" ht="25.35" customHeight="1">
      <c r="A27" s="63">
        <v>13</v>
      </c>
      <c r="B27" s="77">
        <v>8</v>
      </c>
      <c r="C27" s="68" t="s">
        <v>636</v>
      </c>
      <c r="D27" s="67">
        <v>2353.84</v>
      </c>
      <c r="E27" s="66">
        <v>11648.509999999998</v>
      </c>
      <c r="F27" s="70">
        <f t="shared" si="3"/>
        <v>-0.79792780364183913</v>
      </c>
      <c r="G27" s="67">
        <v>398</v>
      </c>
      <c r="H27" s="66">
        <v>52</v>
      </c>
      <c r="I27" s="66">
        <f>G27/H27</f>
        <v>7.6538461538461542</v>
      </c>
      <c r="J27" s="66">
        <v>8</v>
      </c>
      <c r="K27" s="66">
        <v>2</v>
      </c>
      <c r="L27" s="67">
        <v>14061.35</v>
      </c>
      <c r="M27" s="67">
        <v>2564</v>
      </c>
      <c r="N27" s="65">
        <v>44729</v>
      </c>
      <c r="O27" s="64" t="s">
        <v>50</v>
      </c>
      <c r="P27" s="9"/>
      <c r="Q27" s="73"/>
      <c r="R27" s="73"/>
      <c r="S27" s="59"/>
      <c r="T27" s="73"/>
      <c r="U27" s="60"/>
      <c r="V27" s="74"/>
      <c r="W27" s="60"/>
      <c r="X27" s="74"/>
      <c r="Y27" s="2"/>
      <c r="Z27" s="75"/>
      <c r="AA27" s="60"/>
      <c r="AB27" s="60"/>
      <c r="AC27" s="75"/>
    </row>
    <row r="28" spans="1:29" ht="25.35" customHeight="1">
      <c r="A28" s="63">
        <v>14</v>
      </c>
      <c r="B28" s="77">
        <v>24</v>
      </c>
      <c r="C28" s="68" t="s">
        <v>69</v>
      </c>
      <c r="D28" s="67">
        <v>1091</v>
      </c>
      <c r="E28" s="66">
        <v>153</v>
      </c>
      <c r="F28" s="70">
        <f t="shared" si="3"/>
        <v>6.1307189542483664</v>
      </c>
      <c r="G28" s="67">
        <v>259</v>
      </c>
      <c r="H28" s="66" t="s">
        <v>36</v>
      </c>
      <c r="I28" s="66" t="s">
        <v>36</v>
      </c>
      <c r="J28" s="66">
        <v>2</v>
      </c>
      <c r="K28" s="66">
        <v>9</v>
      </c>
      <c r="L28" s="67">
        <v>40831</v>
      </c>
      <c r="M28" s="67">
        <v>8585</v>
      </c>
      <c r="N28" s="65">
        <v>44680</v>
      </c>
      <c r="O28" s="64" t="s">
        <v>47</v>
      </c>
      <c r="P28" s="61"/>
      <c r="Q28" s="73"/>
      <c r="R28" s="73"/>
      <c r="S28" s="59"/>
      <c r="T28" s="73"/>
      <c r="U28" s="60"/>
      <c r="V28" s="60"/>
      <c r="W28" s="2"/>
      <c r="X28" s="75"/>
      <c r="Y28" s="60"/>
      <c r="Z28" s="60"/>
      <c r="AA28" s="60"/>
      <c r="AB28" s="60"/>
      <c r="AC28" s="75"/>
    </row>
    <row r="29" spans="1:29" ht="25.35" customHeight="1">
      <c r="A29" s="63">
        <v>15</v>
      </c>
      <c r="B29" s="77">
        <v>12</v>
      </c>
      <c r="C29" s="68" t="s">
        <v>48</v>
      </c>
      <c r="D29" s="67">
        <v>1061.3699999999999</v>
      </c>
      <c r="E29" s="66">
        <v>4199.1099999999997</v>
      </c>
      <c r="F29" s="70">
        <f t="shared" si="3"/>
        <v>-0.74723929594604577</v>
      </c>
      <c r="G29" s="67">
        <v>222</v>
      </c>
      <c r="H29" s="66">
        <v>22</v>
      </c>
      <c r="I29" s="66">
        <f>G29/H29</f>
        <v>10.090909090909092</v>
      </c>
      <c r="J29" s="66">
        <v>4</v>
      </c>
      <c r="K29" s="66">
        <v>16</v>
      </c>
      <c r="L29" s="67">
        <v>286794</v>
      </c>
      <c r="M29" s="67">
        <v>57757</v>
      </c>
      <c r="N29" s="65">
        <v>44631</v>
      </c>
      <c r="O29" s="64" t="s">
        <v>43</v>
      </c>
      <c r="P29" s="61"/>
      <c r="Q29" s="73"/>
      <c r="R29" s="73"/>
      <c r="S29" s="73"/>
      <c r="T29" s="73"/>
      <c r="U29" s="74"/>
      <c r="V29" s="74"/>
      <c r="W29" s="75"/>
      <c r="X29" s="75"/>
      <c r="Y29" s="60"/>
      <c r="Z29" s="74"/>
    </row>
    <row r="30" spans="1:29" ht="25.35" customHeight="1">
      <c r="A30" s="63">
        <v>16</v>
      </c>
      <c r="B30" s="78">
        <v>11</v>
      </c>
      <c r="C30" s="68" t="s">
        <v>637</v>
      </c>
      <c r="D30" s="67">
        <v>704.36</v>
      </c>
      <c r="E30" s="66">
        <v>5855.51</v>
      </c>
      <c r="F30" s="70">
        <f t="shared" si="3"/>
        <v>-0.87970988009584139</v>
      </c>
      <c r="G30" s="67">
        <v>117</v>
      </c>
      <c r="H30" s="66">
        <v>31</v>
      </c>
      <c r="I30" s="66">
        <f>G30/H30</f>
        <v>3.774193548387097</v>
      </c>
      <c r="J30" s="66">
        <v>8</v>
      </c>
      <c r="K30" s="66">
        <v>2</v>
      </c>
      <c r="L30" s="67">
        <v>6559.87</v>
      </c>
      <c r="M30" s="67">
        <v>1225</v>
      </c>
      <c r="N30" s="65">
        <v>44729</v>
      </c>
      <c r="O30" s="64" t="s">
        <v>80</v>
      </c>
      <c r="P30" s="61"/>
      <c r="Q30" s="73"/>
      <c r="R30" s="73"/>
      <c r="S30" s="59"/>
      <c r="T30" s="73"/>
      <c r="V30" s="74"/>
      <c r="W30" s="2"/>
      <c r="X30" s="74"/>
      <c r="Y30" s="74"/>
      <c r="Z30" s="75"/>
      <c r="AA30" s="60"/>
      <c r="AB30" s="74"/>
      <c r="AC30" s="60"/>
    </row>
    <row r="31" spans="1:29" ht="25.35" customHeight="1">
      <c r="A31" s="63">
        <v>17</v>
      </c>
      <c r="B31" s="77">
        <v>20</v>
      </c>
      <c r="C31" s="68" t="s">
        <v>79</v>
      </c>
      <c r="D31" s="67">
        <v>513</v>
      </c>
      <c r="E31" s="67">
        <v>348.5</v>
      </c>
      <c r="F31" s="70">
        <f t="shared" si="3"/>
        <v>0.4720229555236729</v>
      </c>
      <c r="G31" s="67">
        <v>84</v>
      </c>
      <c r="H31" s="66">
        <v>8</v>
      </c>
      <c r="I31" s="66">
        <f>G31/H31</f>
        <v>10.5</v>
      </c>
      <c r="J31" s="66">
        <v>3</v>
      </c>
      <c r="K31" s="66">
        <v>4</v>
      </c>
      <c r="L31" s="67">
        <v>8680.15</v>
      </c>
      <c r="M31" s="67">
        <v>1474</v>
      </c>
      <c r="N31" s="65">
        <v>44708</v>
      </c>
      <c r="O31" s="64" t="s">
        <v>80</v>
      </c>
      <c r="P31" s="61"/>
      <c r="Q31" s="73"/>
      <c r="R31" s="73"/>
      <c r="S31" s="59"/>
      <c r="T31" s="75"/>
      <c r="U31" s="75"/>
      <c r="V31" s="75"/>
      <c r="W31" s="60"/>
      <c r="X31" s="2"/>
      <c r="Y31" s="74"/>
      <c r="Z31" s="60"/>
      <c r="AA31" s="75"/>
      <c r="AB31" s="60"/>
      <c r="AC31" s="75"/>
    </row>
    <row r="32" spans="1:29" ht="25.35" customHeight="1">
      <c r="A32" s="63">
        <v>18</v>
      </c>
      <c r="B32" s="77">
        <v>13</v>
      </c>
      <c r="C32" s="68" t="s">
        <v>53</v>
      </c>
      <c r="D32" s="67">
        <v>470</v>
      </c>
      <c r="E32" s="66">
        <v>2865</v>
      </c>
      <c r="F32" s="70">
        <f t="shared" si="3"/>
        <v>-0.83595113438045376</v>
      </c>
      <c r="G32" s="67">
        <v>67</v>
      </c>
      <c r="H32" s="66" t="s">
        <v>36</v>
      </c>
      <c r="I32" s="66" t="s">
        <v>36</v>
      </c>
      <c r="J32" s="66">
        <v>2</v>
      </c>
      <c r="K32" s="66">
        <v>10</v>
      </c>
      <c r="L32" s="67">
        <v>118926</v>
      </c>
      <c r="M32" s="67">
        <v>17638</v>
      </c>
      <c r="N32" s="65">
        <v>44673</v>
      </c>
      <c r="O32" s="64" t="s">
        <v>47</v>
      </c>
      <c r="P32" s="61"/>
      <c r="Q32" s="73"/>
      <c r="R32" s="73"/>
      <c r="S32" s="59"/>
      <c r="T32" s="75"/>
      <c r="U32" s="75"/>
      <c r="V32" s="75"/>
      <c r="W32" s="60"/>
      <c r="X32" s="2"/>
      <c r="Y32" s="74"/>
      <c r="Z32" s="60"/>
      <c r="AA32" s="75"/>
      <c r="AB32" s="60"/>
      <c r="AC32" s="75"/>
    </row>
    <row r="33" spans="1:29" ht="25.35" customHeight="1">
      <c r="A33" s="63">
        <v>19</v>
      </c>
      <c r="B33" s="66" t="s">
        <v>36</v>
      </c>
      <c r="C33" s="68" t="s">
        <v>63</v>
      </c>
      <c r="D33" s="67">
        <v>441.5</v>
      </c>
      <c r="E33" s="66" t="s">
        <v>36</v>
      </c>
      <c r="F33" s="66" t="s">
        <v>36</v>
      </c>
      <c r="G33" s="67">
        <v>204</v>
      </c>
      <c r="H33" s="66">
        <v>6</v>
      </c>
      <c r="I33" s="66">
        <f>G33/H33</f>
        <v>34</v>
      </c>
      <c r="J33" s="66">
        <v>1</v>
      </c>
      <c r="K33" s="66" t="s">
        <v>36</v>
      </c>
      <c r="L33" s="67">
        <v>46348</v>
      </c>
      <c r="M33" s="67">
        <v>10037</v>
      </c>
      <c r="N33" s="65">
        <v>44470</v>
      </c>
      <c r="O33" s="64" t="s">
        <v>41</v>
      </c>
      <c r="P33" s="61"/>
      <c r="Q33" s="73"/>
      <c r="R33" s="73"/>
      <c r="S33" s="73"/>
      <c r="T33" s="75"/>
      <c r="U33" s="75"/>
      <c r="V33" s="75"/>
      <c r="W33" s="60"/>
      <c r="X33" s="74"/>
      <c r="Y33" s="75"/>
      <c r="AA33" s="75"/>
    </row>
    <row r="34" spans="1:29" ht="25.35" customHeight="1">
      <c r="A34" s="63">
        <v>20</v>
      </c>
      <c r="B34" s="77">
        <v>15</v>
      </c>
      <c r="C34" s="68" t="s">
        <v>49</v>
      </c>
      <c r="D34" s="67">
        <v>365.5</v>
      </c>
      <c r="E34" s="66">
        <v>1292.02</v>
      </c>
      <c r="F34" s="70">
        <f>(D34-E34)/E34</f>
        <v>-0.71710964226559959</v>
      </c>
      <c r="G34" s="67">
        <v>157</v>
      </c>
      <c r="H34" s="66">
        <v>8</v>
      </c>
      <c r="I34" s="66">
        <f>G34/H34</f>
        <v>19.625</v>
      </c>
      <c r="J34" s="66">
        <v>4</v>
      </c>
      <c r="K34" s="66">
        <v>5</v>
      </c>
      <c r="L34" s="67">
        <v>31996.87</v>
      </c>
      <c r="M34" s="67">
        <v>7626</v>
      </c>
      <c r="N34" s="65">
        <v>44708</v>
      </c>
      <c r="O34" s="64" t="s">
        <v>50</v>
      </c>
      <c r="P34" s="61"/>
      <c r="Q34" s="73"/>
      <c r="R34" s="73"/>
      <c r="S34" s="59"/>
      <c r="T34" s="73"/>
      <c r="U34" s="60"/>
      <c r="V34" s="74"/>
      <c r="W34" s="60"/>
      <c r="X34" s="2"/>
      <c r="Y34" s="74"/>
      <c r="Z34" s="60"/>
      <c r="AA34" s="75"/>
      <c r="AB34" s="60"/>
      <c r="AC34" s="75"/>
    </row>
    <row r="35" spans="1:29" ht="25.2" customHeight="1">
      <c r="A35" s="41"/>
      <c r="B35" s="41"/>
      <c r="C35" s="52" t="s">
        <v>66</v>
      </c>
      <c r="D35" s="62">
        <f>SUM(D23:D34)</f>
        <v>233363.95999999996</v>
      </c>
      <c r="E35" s="62">
        <v>241742.81</v>
      </c>
      <c r="F35" s="72">
        <f>(D35-E35)/E35</f>
        <v>-3.4660182861281523E-2</v>
      </c>
      <c r="G35" s="62">
        <f t="shared" ref="G35" si="4">SUM(G23:G34)</f>
        <v>40877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Y36" s="61"/>
    </row>
    <row r="37" spans="1:29" ht="25.35" customHeight="1">
      <c r="A37" s="63">
        <v>21</v>
      </c>
      <c r="B37" s="69" t="s">
        <v>36</v>
      </c>
      <c r="C37" s="68" t="s">
        <v>65</v>
      </c>
      <c r="D37" s="67">
        <v>362</v>
      </c>
      <c r="E37" s="66" t="s">
        <v>36</v>
      </c>
      <c r="F37" s="66" t="s">
        <v>36</v>
      </c>
      <c r="G37" s="67">
        <v>182</v>
      </c>
      <c r="H37" s="66">
        <v>6</v>
      </c>
      <c r="I37" s="66">
        <f>G37/H37</f>
        <v>30.333333333333332</v>
      </c>
      <c r="J37" s="66">
        <v>1</v>
      </c>
      <c r="K37" s="66" t="s">
        <v>36</v>
      </c>
      <c r="L37" s="67">
        <v>99691.37</v>
      </c>
      <c r="M37" s="67">
        <v>20662</v>
      </c>
      <c r="N37" s="65">
        <v>44603</v>
      </c>
      <c r="O37" s="64" t="s">
        <v>41</v>
      </c>
      <c r="P37" s="61"/>
      <c r="Q37" s="73"/>
      <c r="R37" s="73"/>
      <c r="S37" s="59"/>
      <c r="T37" s="73"/>
      <c r="U37" s="60"/>
      <c r="V37" s="74"/>
      <c r="W37" s="60"/>
      <c r="X37" s="74"/>
      <c r="Y37" s="2"/>
      <c r="Z37" s="75"/>
      <c r="AA37" s="60"/>
      <c r="AB37" s="60"/>
      <c r="AC37" s="75"/>
    </row>
    <row r="38" spans="1:29" ht="25.35" customHeight="1">
      <c r="A38" s="63">
        <v>22</v>
      </c>
      <c r="B38" s="78">
        <v>16</v>
      </c>
      <c r="C38" s="68" t="s">
        <v>61</v>
      </c>
      <c r="D38" s="67">
        <v>333</v>
      </c>
      <c r="E38" s="66">
        <v>664.7</v>
      </c>
      <c r="F38" s="70">
        <f>(D38-E38)/E38</f>
        <v>-0.49902211523995793</v>
      </c>
      <c r="G38" s="67">
        <v>62</v>
      </c>
      <c r="H38" s="66">
        <v>5</v>
      </c>
      <c r="I38" s="66">
        <f>G38/H38</f>
        <v>12.4</v>
      </c>
      <c r="J38" s="66">
        <v>2</v>
      </c>
      <c r="K38" s="66">
        <v>9</v>
      </c>
      <c r="L38" s="67">
        <v>24961.08</v>
      </c>
      <c r="M38" s="67">
        <v>4231</v>
      </c>
      <c r="N38" s="65">
        <v>44680</v>
      </c>
      <c r="O38" s="64" t="s">
        <v>50</v>
      </c>
      <c r="P38" s="61"/>
      <c r="Q38" s="73"/>
      <c r="R38" s="73"/>
      <c r="S38" s="73"/>
      <c r="T38" s="73"/>
      <c r="U38" s="60"/>
      <c r="V38" s="60"/>
      <c r="W38" s="75"/>
      <c r="X38" s="74"/>
      <c r="Y38" s="60"/>
      <c r="Z38" s="2"/>
      <c r="AA38" s="75"/>
      <c r="AB38" s="60"/>
      <c r="AC38" s="60"/>
    </row>
    <row r="39" spans="1:29" ht="25.35" customHeight="1">
      <c r="A39" s="63">
        <v>23</v>
      </c>
      <c r="B39" s="66" t="s">
        <v>36</v>
      </c>
      <c r="C39" s="68" t="s">
        <v>70</v>
      </c>
      <c r="D39" s="67">
        <v>177.5</v>
      </c>
      <c r="E39" s="66" t="s">
        <v>36</v>
      </c>
      <c r="F39" s="66" t="s">
        <v>36</v>
      </c>
      <c r="G39" s="67">
        <v>71</v>
      </c>
      <c r="H39" s="66">
        <v>7</v>
      </c>
      <c r="I39" s="66">
        <f>G39/H39</f>
        <v>10.142857142857142</v>
      </c>
      <c r="J39" s="66">
        <v>1</v>
      </c>
      <c r="K39" s="66" t="s">
        <v>36</v>
      </c>
      <c r="L39" s="67">
        <v>317506</v>
      </c>
      <c r="M39" s="67">
        <v>64495</v>
      </c>
      <c r="N39" s="65">
        <v>44554</v>
      </c>
      <c r="O39" s="64" t="s">
        <v>37</v>
      </c>
      <c r="P39" s="61"/>
      <c r="Q39" s="73"/>
      <c r="R39" s="73"/>
      <c r="S39" s="73"/>
      <c r="T39" s="73"/>
      <c r="U39" s="60"/>
      <c r="V39" s="60"/>
      <c r="W39" s="74"/>
      <c r="X39" s="75"/>
      <c r="Y39" s="60"/>
      <c r="AB39" s="60"/>
    </row>
    <row r="40" spans="1:29" ht="25.35" customHeight="1">
      <c r="A40" s="63">
        <v>24</v>
      </c>
      <c r="B40" s="77">
        <v>25</v>
      </c>
      <c r="C40" s="68" t="s">
        <v>57</v>
      </c>
      <c r="D40" s="67">
        <v>147</v>
      </c>
      <c r="E40" s="66">
        <v>150</v>
      </c>
      <c r="F40" s="70">
        <f>(D40-E40)/E40</f>
        <v>-0.02</v>
      </c>
      <c r="G40" s="67">
        <v>32</v>
      </c>
      <c r="H40" s="66" t="s">
        <v>36</v>
      </c>
      <c r="I40" s="66" t="s">
        <v>36</v>
      </c>
      <c r="J40" s="66">
        <v>1</v>
      </c>
      <c r="K40" s="66">
        <v>7</v>
      </c>
      <c r="L40" s="67">
        <v>43161</v>
      </c>
      <c r="M40" s="67">
        <v>9233</v>
      </c>
      <c r="N40" s="65">
        <v>44694</v>
      </c>
      <c r="O40" s="64" t="s">
        <v>47</v>
      </c>
      <c r="P40" s="61"/>
      <c r="Q40" s="73"/>
      <c r="R40" s="75"/>
      <c r="S40" s="75"/>
      <c r="T40" s="82"/>
      <c r="V40" s="4"/>
      <c r="X40" s="2"/>
      <c r="Y40" s="60"/>
    </row>
    <row r="41" spans="1:29" ht="25.35" customHeight="1">
      <c r="A41" s="63">
        <v>25</v>
      </c>
      <c r="B41" s="69" t="s">
        <v>36</v>
      </c>
      <c r="C41" s="68" t="s">
        <v>62</v>
      </c>
      <c r="D41" s="67">
        <v>82.5</v>
      </c>
      <c r="E41" s="66" t="s">
        <v>36</v>
      </c>
      <c r="F41" s="66" t="s">
        <v>36</v>
      </c>
      <c r="G41" s="67">
        <v>33</v>
      </c>
      <c r="H41" s="66">
        <v>6</v>
      </c>
      <c r="I41" s="66">
        <f>G41/H41</f>
        <v>5.5</v>
      </c>
      <c r="J41" s="66">
        <v>1</v>
      </c>
      <c r="K41" s="66" t="s">
        <v>36</v>
      </c>
      <c r="L41" s="67">
        <v>183135</v>
      </c>
      <c r="M41" s="67">
        <v>36125</v>
      </c>
      <c r="N41" s="65">
        <v>44568</v>
      </c>
      <c r="O41" s="64" t="s">
        <v>39</v>
      </c>
      <c r="P41" s="61"/>
      <c r="Q41" s="73"/>
      <c r="R41" s="75"/>
      <c r="S41" s="60"/>
      <c r="T41" s="75"/>
    </row>
    <row r="42" spans="1:29" ht="25.35" customHeight="1">
      <c r="A42" s="63">
        <v>26</v>
      </c>
      <c r="B42" s="79">
        <v>31</v>
      </c>
      <c r="C42" s="68" t="s">
        <v>68</v>
      </c>
      <c r="D42" s="67">
        <v>80</v>
      </c>
      <c r="E42" s="66">
        <v>14</v>
      </c>
      <c r="F42" s="70">
        <f>(D42-E42)/E42</f>
        <v>4.7142857142857144</v>
      </c>
      <c r="G42" s="67">
        <v>21</v>
      </c>
      <c r="H42" s="66" t="s">
        <v>36</v>
      </c>
      <c r="I42" s="66" t="s">
        <v>36</v>
      </c>
      <c r="J42" s="66">
        <v>2</v>
      </c>
      <c r="K42" s="66">
        <v>18</v>
      </c>
      <c r="L42" s="67">
        <v>17957</v>
      </c>
      <c r="M42" s="67">
        <v>2927</v>
      </c>
      <c r="N42" s="65">
        <v>44603</v>
      </c>
      <c r="O42" s="64" t="s">
        <v>47</v>
      </c>
      <c r="P42" s="9"/>
      <c r="Q42" s="73"/>
      <c r="R42" s="75"/>
      <c r="S42" s="75"/>
      <c r="T42" s="60"/>
    </row>
    <row r="43" spans="1:29" ht="25.35" customHeight="1">
      <c r="A43" s="63">
        <v>27</v>
      </c>
      <c r="B43" s="77">
        <v>29</v>
      </c>
      <c r="C43" s="68" t="s">
        <v>64</v>
      </c>
      <c r="D43" s="67">
        <v>40</v>
      </c>
      <c r="E43" s="66">
        <v>47</v>
      </c>
      <c r="F43" s="70">
        <f>(D43-E43)/E43</f>
        <v>-0.14893617021276595</v>
      </c>
      <c r="G43" s="67">
        <v>8</v>
      </c>
      <c r="H43" s="66">
        <v>1</v>
      </c>
      <c r="I43" s="66">
        <f>G43/H43</f>
        <v>8</v>
      </c>
      <c r="J43" s="66">
        <v>1</v>
      </c>
      <c r="K43" s="66">
        <v>11</v>
      </c>
      <c r="L43" s="67">
        <v>69600</v>
      </c>
      <c r="M43" s="67">
        <v>10706</v>
      </c>
      <c r="N43" s="65">
        <v>44666</v>
      </c>
      <c r="O43" s="64" t="s">
        <v>37</v>
      </c>
      <c r="P43" s="61"/>
      <c r="Q43" s="73"/>
      <c r="R43" s="73"/>
      <c r="S43" s="59"/>
      <c r="T43" s="73"/>
      <c r="U43" s="60"/>
      <c r="V43" s="74"/>
      <c r="W43" s="2"/>
      <c r="X43" s="60"/>
      <c r="Y43" s="74"/>
      <c r="Z43" s="60"/>
      <c r="AA43" s="75"/>
      <c r="AB43" s="75"/>
      <c r="AC43" s="60"/>
    </row>
    <row r="44" spans="1:29" ht="25.35" customHeight="1">
      <c r="A44" s="63">
        <v>28</v>
      </c>
      <c r="B44" s="77">
        <v>17</v>
      </c>
      <c r="C44" s="68" t="s">
        <v>46</v>
      </c>
      <c r="D44" s="67">
        <v>28</v>
      </c>
      <c r="E44" s="66">
        <v>629</v>
      </c>
      <c r="F44" s="70">
        <f>(D44-E44)/E44</f>
        <v>-0.95548489666136727</v>
      </c>
      <c r="G44" s="67">
        <v>4</v>
      </c>
      <c r="H44" s="66" t="s">
        <v>36</v>
      </c>
      <c r="I44" s="66" t="s">
        <v>36</v>
      </c>
      <c r="J44" s="66">
        <v>1</v>
      </c>
      <c r="K44" s="66">
        <v>6</v>
      </c>
      <c r="L44" s="67">
        <v>45087</v>
      </c>
      <c r="M44" s="67">
        <v>7537</v>
      </c>
      <c r="N44" s="65">
        <v>44701</v>
      </c>
      <c r="O44" s="64" t="s">
        <v>47</v>
      </c>
      <c r="P44" s="61"/>
      <c r="Q44" s="73"/>
      <c r="R44" s="73"/>
      <c r="S44" s="59"/>
      <c r="T44" s="73"/>
      <c r="U44" s="74"/>
      <c r="V44" s="74"/>
      <c r="W44" s="2"/>
      <c r="X44" s="75"/>
      <c r="Y44" s="74"/>
      <c r="Z44" s="60"/>
      <c r="AA44" s="60"/>
      <c r="AB44" s="60"/>
      <c r="AC44" s="75"/>
    </row>
    <row r="45" spans="1:29" ht="25.35" customHeight="1">
      <c r="A45" s="63">
        <v>29</v>
      </c>
      <c r="B45" s="79">
        <v>30</v>
      </c>
      <c r="C45" s="68" t="s">
        <v>74</v>
      </c>
      <c r="D45" s="67">
        <v>17</v>
      </c>
      <c r="E45" s="66">
        <v>35</v>
      </c>
      <c r="F45" s="70">
        <f>(D45-E45)/E45</f>
        <v>-0.51428571428571423</v>
      </c>
      <c r="G45" s="67">
        <v>6</v>
      </c>
      <c r="H45" s="66">
        <v>1</v>
      </c>
      <c r="I45" s="66">
        <f>G45/H45</f>
        <v>6</v>
      </c>
      <c r="J45" s="66">
        <v>1</v>
      </c>
      <c r="K45" s="66" t="s">
        <v>36</v>
      </c>
      <c r="L45" s="67">
        <v>9850</v>
      </c>
      <c r="M45" s="67">
        <v>1799</v>
      </c>
      <c r="N45" s="65">
        <v>44617</v>
      </c>
      <c r="O45" s="64" t="s">
        <v>37</v>
      </c>
      <c r="P45" s="61"/>
      <c r="Q45" s="73"/>
      <c r="R45" s="73"/>
      <c r="S45" s="59"/>
      <c r="T45" s="73"/>
      <c r="U45" s="60"/>
      <c r="V45" s="74"/>
      <c r="W45" s="2"/>
      <c r="X45" s="75"/>
      <c r="Y45" s="74"/>
      <c r="Z45" s="60"/>
      <c r="AA45" s="60"/>
      <c r="AB45" s="60"/>
      <c r="AC45" s="75"/>
    </row>
    <row r="46" spans="1:29" ht="25.35" customHeight="1">
      <c r="A46" s="41"/>
      <c r="B46" s="41"/>
      <c r="C46" s="52" t="s">
        <v>365</v>
      </c>
      <c r="D46" s="62">
        <f>SUM(D35:D45)</f>
        <v>234630.95999999996</v>
      </c>
      <c r="E46" s="62">
        <v>243248.31</v>
      </c>
      <c r="F46" s="72">
        <f>(D46-E46)/E46</f>
        <v>-3.5426145406724653E-2</v>
      </c>
      <c r="G46" s="62">
        <f t="shared" ref="G46" si="5">SUM(G35:G45)</f>
        <v>41296</v>
      </c>
      <c r="H46" s="62"/>
      <c r="I46" s="43"/>
      <c r="J46" s="42"/>
      <c r="K46" s="44"/>
      <c r="L46" s="45"/>
      <c r="M46" s="49"/>
      <c r="N46" s="46"/>
      <c r="O46" s="53"/>
      <c r="R46" s="61"/>
      <c r="U46" s="61"/>
      <c r="V46" s="61"/>
      <c r="Y46" s="61"/>
    </row>
    <row r="47" spans="1:29" ht="23.1" customHeight="1">
      <c r="Y47" s="4"/>
    </row>
    <row r="48" spans="1:29" ht="17.25" customHeight="1"/>
    <row r="59" spans="16:18">
      <c r="R59" s="61"/>
    </row>
    <row r="64" spans="16:18">
      <c r="P64" s="61"/>
    </row>
    <row r="68" spans="21:25" ht="12" customHeight="1"/>
    <row r="78" spans="21:25">
      <c r="U78" s="61"/>
      <c r="V78" s="61"/>
      <c r="Y78" s="61"/>
    </row>
  </sheetData>
  <sortState xmlns:xlrd2="http://schemas.microsoft.com/office/spreadsheetml/2017/richdata2" ref="B13:O45">
    <sortCondition descending="1" ref="D13:D45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5BF79-E834-4B01-9954-BF5166934684}">
  <dimension ref="A1:AC82"/>
  <sheetViews>
    <sheetView topLeftCell="A28" zoomScale="60" zoomScaleNormal="60" workbookViewId="0">
      <selection activeCell="D50" sqref="D5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4.4414062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644</v>
      </c>
      <c r="F1" s="30"/>
      <c r="G1" s="30"/>
      <c r="H1" s="30"/>
      <c r="I1" s="30"/>
    </row>
    <row r="2" spans="1:29" ht="19.5" customHeight="1">
      <c r="E2" s="30" t="s">
        <v>645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Y5" s="4"/>
    </row>
    <row r="6" spans="1:29">
      <c r="A6" s="207"/>
      <c r="B6" s="207"/>
      <c r="C6" s="212"/>
      <c r="D6" s="32" t="s">
        <v>642</v>
      </c>
      <c r="E6" s="32" t="s">
        <v>12</v>
      </c>
      <c r="F6" s="212"/>
      <c r="G6" s="212" t="s">
        <v>642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Y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Y9" s="60"/>
      <c r="Z9" s="61"/>
    </row>
    <row r="10" spans="1:29">
      <c r="A10" s="207"/>
      <c r="B10" s="207"/>
      <c r="C10" s="212"/>
      <c r="D10" s="32" t="s">
        <v>643</v>
      </c>
      <c r="E10" s="32" t="s">
        <v>27</v>
      </c>
      <c r="F10" s="212"/>
      <c r="G10" s="32" t="s">
        <v>643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Y10" s="60"/>
      <c r="Z10" s="61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0"/>
      <c r="X11" s="61"/>
      <c r="Y11" s="4"/>
      <c r="Z11" s="61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77">
        <v>1</v>
      </c>
      <c r="C13" s="68" t="s">
        <v>35</v>
      </c>
      <c r="D13" s="67">
        <v>57016.160000000003</v>
      </c>
      <c r="E13" s="66">
        <v>76403.11</v>
      </c>
      <c r="F13" s="70">
        <f>(D13-E13)/E13</f>
        <v>-0.25374556088096412</v>
      </c>
      <c r="G13" s="67">
        <v>9263</v>
      </c>
      <c r="H13" s="66">
        <v>321</v>
      </c>
      <c r="I13" s="66">
        <f t="shared" ref="I13:I22" si="0">G13/H13</f>
        <v>28.856697819314643</v>
      </c>
      <c r="J13" s="66">
        <v>26</v>
      </c>
      <c r="K13" s="66">
        <v>2</v>
      </c>
      <c r="L13" s="67">
        <v>136946</v>
      </c>
      <c r="M13" s="67">
        <v>20867</v>
      </c>
      <c r="N13" s="65">
        <v>44722</v>
      </c>
      <c r="O13" s="64" t="s">
        <v>37</v>
      </c>
      <c r="P13" s="61"/>
      <c r="Q13" s="73"/>
      <c r="R13" s="73"/>
      <c r="S13" s="73"/>
      <c r="T13" s="73"/>
      <c r="V13" s="61"/>
      <c r="W13" s="60"/>
      <c r="X13" s="60"/>
      <c r="Y13" s="2"/>
      <c r="Z13" s="2"/>
      <c r="AA13" s="2"/>
      <c r="AB13" s="61"/>
      <c r="AC13" s="60"/>
    </row>
    <row r="14" spans="1:29" ht="25.35" customHeight="1">
      <c r="A14" s="63">
        <v>2</v>
      </c>
      <c r="B14" s="77" t="s">
        <v>34</v>
      </c>
      <c r="C14" s="68" t="s">
        <v>59</v>
      </c>
      <c r="D14" s="67">
        <v>43623.02</v>
      </c>
      <c r="E14" s="66" t="s">
        <v>36</v>
      </c>
      <c r="F14" s="66" t="s">
        <v>36</v>
      </c>
      <c r="G14" s="67">
        <v>9958</v>
      </c>
      <c r="H14" s="66">
        <v>376</v>
      </c>
      <c r="I14" s="66">
        <f t="shared" si="0"/>
        <v>26.48404255319149</v>
      </c>
      <c r="J14" s="66">
        <v>21</v>
      </c>
      <c r="K14" s="66">
        <v>1</v>
      </c>
      <c r="L14" s="67">
        <v>44832</v>
      </c>
      <c r="M14" s="67">
        <v>10223</v>
      </c>
      <c r="N14" s="65">
        <v>44729</v>
      </c>
      <c r="O14" s="64" t="s">
        <v>43</v>
      </c>
      <c r="P14" s="61"/>
      <c r="Q14" s="73"/>
      <c r="R14" s="73"/>
      <c r="S14" s="59"/>
      <c r="T14" s="73"/>
      <c r="U14" s="60"/>
      <c r="V14" s="74"/>
      <c r="W14" s="74"/>
      <c r="X14" s="60"/>
      <c r="Y14" s="2"/>
      <c r="Z14" s="75"/>
      <c r="AA14" s="60"/>
      <c r="AB14" s="75"/>
      <c r="AC14" s="60"/>
    </row>
    <row r="15" spans="1:29" ht="25.35" customHeight="1">
      <c r="A15" s="63">
        <v>3</v>
      </c>
      <c r="B15" s="77">
        <v>2</v>
      </c>
      <c r="C15" s="68" t="s">
        <v>38</v>
      </c>
      <c r="D15" s="67">
        <v>33342.21</v>
      </c>
      <c r="E15" s="66">
        <v>33910.629999999997</v>
      </c>
      <c r="F15" s="70">
        <f>(D15-E15)/E15</f>
        <v>-1.6762295480797565E-2</v>
      </c>
      <c r="G15" s="67">
        <v>6183</v>
      </c>
      <c r="H15" s="66">
        <v>183</v>
      </c>
      <c r="I15" s="66">
        <f t="shared" si="0"/>
        <v>33.786885245901637</v>
      </c>
      <c r="J15" s="66">
        <v>12</v>
      </c>
      <c r="K15" s="66">
        <v>4</v>
      </c>
      <c r="L15" s="67">
        <v>222298</v>
      </c>
      <c r="M15" s="67">
        <v>32911</v>
      </c>
      <c r="N15" s="65">
        <v>44708</v>
      </c>
      <c r="O15" s="64" t="s">
        <v>39</v>
      </c>
      <c r="P15" s="61"/>
      <c r="Q15" s="73"/>
      <c r="R15" s="73"/>
      <c r="S15" s="59"/>
      <c r="T15" s="73"/>
      <c r="U15" s="60"/>
      <c r="V15" s="74"/>
      <c r="W15" s="74"/>
      <c r="X15" s="60"/>
      <c r="Y15" s="2"/>
      <c r="Z15" s="75"/>
      <c r="AA15" s="60"/>
      <c r="AB15" s="75"/>
      <c r="AC15" s="60"/>
    </row>
    <row r="16" spans="1:29" ht="25.35" customHeight="1">
      <c r="A16" s="63">
        <v>4</v>
      </c>
      <c r="B16" s="77" t="s">
        <v>58</v>
      </c>
      <c r="C16" s="68" t="s">
        <v>638</v>
      </c>
      <c r="D16" s="67">
        <v>18108.45</v>
      </c>
      <c r="E16" s="66" t="s">
        <v>36</v>
      </c>
      <c r="F16" s="66" t="s">
        <v>36</v>
      </c>
      <c r="G16" s="67">
        <v>3344</v>
      </c>
      <c r="H16" s="66">
        <v>26</v>
      </c>
      <c r="I16" s="66">
        <f t="shared" si="0"/>
        <v>128.61538461538461</v>
      </c>
      <c r="J16" s="66">
        <v>6</v>
      </c>
      <c r="K16" s="66">
        <v>0</v>
      </c>
      <c r="L16" s="67">
        <v>18108.45</v>
      </c>
      <c r="M16" s="67">
        <v>3344</v>
      </c>
      <c r="N16" s="65" t="s">
        <v>60</v>
      </c>
      <c r="O16" s="64" t="s">
        <v>639</v>
      </c>
      <c r="P16" s="61"/>
      <c r="Q16" s="73"/>
      <c r="R16" s="75"/>
      <c r="S16" s="75"/>
      <c r="T16" s="60"/>
      <c r="V16" s="61"/>
      <c r="W16" s="60"/>
      <c r="X16" s="61"/>
      <c r="Y16" s="60"/>
    </row>
    <row r="17" spans="1:29" ht="25.35" customHeight="1">
      <c r="A17" s="63">
        <v>5</v>
      </c>
      <c r="B17" s="77" t="s">
        <v>58</v>
      </c>
      <c r="C17" s="68" t="s">
        <v>641</v>
      </c>
      <c r="D17" s="67">
        <v>16737.16</v>
      </c>
      <c r="E17" s="66" t="s">
        <v>36</v>
      </c>
      <c r="F17" s="66" t="s">
        <v>36</v>
      </c>
      <c r="G17" s="67">
        <v>2405</v>
      </c>
      <c r="H17" s="66">
        <v>64</v>
      </c>
      <c r="I17" s="66">
        <f t="shared" si="0"/>
        <v>37.578125</v>
      </c>
      <c r="J17" s="66">
        <v>15</v>
      </c>
      <c r="K17" s="66">
        <v>0</v>
      </c>
      <c r="L17" s="67">
        <v>16737.16</v>
      </c>
      <c r="M17" s="67">
        <v>2405</v>
      </c>
      <c r="N17" s="65" t="s">
        <v>60</v>
      </c>
      <c r="O17" s="64" t="s">
        <v>56</v>
      </c>
      <c r="P17" s="61"/>
      <c r="Q17" s="73"/>
      <c r="R17" s="60"/>
      <c r="S17" s="60"/>
      <c r="T17" s="61"/>
      <c r="V17" s="61"/>
      <c r="X17" s="61"/>
      <c r="Y17" s="60"/>
    </row>
    <row r="18" spans="1:29" ht="25.35" customHeight="1">
      <c r="A18" s="63">
        <v>6</v>
      </c>
      <c r="B18" s="77">
        <v>3</v>
      </c>
      <c r="C18" s="68" t="s">
        <v>40</v>
      </c>
      <c r="D18" s="67">
        <v>13090.08</v>
      </c>
      <c r="E18" s="66">
        <v>22308.78</v>
      </c>
      <c r="F18" s="70">
        <f>(D18-E18)/E18</f>
        <v>-0.41323192034705614</v>
      </c>
      <c r="G18" s="67">
        <v>3197</v>
      </c>
      <c r="H18" s="66">
        <v>153</v>
      </c>
      <c r="I18" s="66">
        <f t="shared" si="0"/>
        <v>20.895424836601308</v>
      </c>
      <c r="J18" s="66">
        <v>13</v>
      </c>
      <c r="K18" s="66">
        <v>3</v>
      </c>
      <c r="L18" s="67">
        <v>61248.79</v>
      </c>
      <c r="M18" s="67">
        <v>14379</v>
      </c>
      <c r="N18" s="65">
        <v>44715</v>
      </c>
      <c r="O18" s="64" t="s">
        <v>41</v>
      </c>
      <c r="P18" s="61"/>
      <c r="Q18" s="73"/>
      <c r="R18" s="60"/>
      <c r="S18" s="60"/>
      <c r="T18" s="75"/>
      <c r="X18" s="61"/>
      <c r="Y18" s="60"/>
    </row>
    <row r="19" spans="1:29" ht="25.35" customHeight="1">
      <c r="A19" s="63">
        <v>7</v>
      </c>
      <c r="B19" s="77">
        <v>4</v>
      </c>
      <c r="C19" s="68" t="s">
        <v>42</v>
      </c>
      <c r="D19" s="67">
        <v>12346.7</v>
      </c>
      <c r="E19" s="66">
        <v>13260.98</v>
      </c>
      <c r="F19" s="70">
        <f>(D19-E19)/E19</f>
        <v>-6.8945130752025782E-2</v>
      </c>
      <c r="G19" s="67">
        <v>2256</v>
      </c>
      <c r="H19" s="66">
        <v>114</v>
      </c>
      <c r="I19" s="66">
        <f t="shared" si="0"/>
        <v>19.789473684210527</v>
      </c>
      <c r="J19" s="66">
        <v>11</v>
      </c>
      <c r="K19" s="66">
        <v>7</v>
      </c>
      <c r="L19" s="67">
        <v>417544</v>
      </c>
      <c r="M19" s="67">
        <v>58959</v>
      </c>
      <c r="N19" s="65">
        <v>44687</v>
      </c>
      <c r="O19" s="64" t="s">
        <v>43</v>
      </c>
      <c r="P19" s="61"/>
      <c r="Q19" s="73"/>
      <c r="R19" s="60"/>
      <c r="S19" s="60"/>
      <c r="T19" s="75"/>
      <c r="X19" s="61"/>
      <c r="Y19" s="60"/>
    </row>
    <row r="20" spans="1:29" ht="25.35" customHeight="1">
      <c r="A20" s="63">
        <v>8</v>
      </c>
      <c r="B20" s="77" t="s">
        <v>34</v>
      </c>
      <c r="C20" s="68" t="s">
        <v>636</v>
      </c>
      <c r="D20" s="67">
        <v>11648.509999999998</v>
      </c>
      <c r="E20" s="66" t="s">
        <v>36</v>
      </c>
      <c r="F20" s="66" t="s">
        <v>36</v>
      </c>
      <c r="G20" s="67">
        <v>2153</v>
      </c>
      <c r="H20" s="66">
        <v>170</v>
      </c>
      <c r="I20" s="66">
        <f t="shared" si="0"/>
        <v>12.664705882352941</v>
      </c>
      <c r="J20" s="66">
        <v>18</v>
      </c>
      <c r="K20" s="66">
        <v>1</v>
      </c>
      <c r="L20" s="67">
        <v>11648.51</v>
      </c>
      <c r="M20" s="67">
        <v>2153</v>
      </c>
      <c r="N20" s="65">
        <v>44729</v>
      </c>
      <c r="O20" s="64" t="s">
        <v>50</v>
      </c>
      <c r="P20" s="61"/>
      <c r="Q20" s="73"/>
      <c r="R20" s="60"/>
      <c r="S20" s="60"/>
      <c r="T20" s="75"/>
      <c r="X20" s="61"/>
      <c r="Y20" s="60"/>
    </row>
    <row r="21" spans="1:29" ht="25.35" customHeight="1">
      <c r="A21" s="63">
        <v>9</v>
      </c>
      <c r="B21" s="77">
        <v>5</v>
      </c>
      <c r="C21" s="68" t="s">
        <v>44</v>
      </c>
      <c r="D21" s="67">
        <v>10331.459999999999</v>
      </c>
      <c r="E21" s="66">
        <v>10320.879999999999</v>
      </c>
      <c r="F21" s="70">
        <f>(D21-E21)/E21</f>
        <v>1.0251063862771323E-3</v>
      </c>
      <c r="G21" s="67">
        <v>2394</v>
      </c>
      <c r="H21" s="66">
        <v>96</v>
      </c>
      <c r="I21" s="66">
        <f t="shared" si="0"/>
        <v>24.9375</v>
      </c>
      <c r="J21" s="66">
        <v>8</v>
      </c>
      <c r="K21" s="66">
        <v>12</v>
      </c>
      <c r="L21" s="67">
        <v>411634</v>
      </c>
      <c r="M21" s="67">
        <v>80513</v>
      </c>
      <c r="N21" s="65">
        <v>44652</v>
      </c>
      <c r="O21" s="64" t="s">
        <v>39</v>
      </c>
      <c r="P21" s="61"/>
      <c r="Q21" s="73"/>
      <c r="R21" s="60"/>
      <c r="S21" s="60"/>
      <c r="T21" s="75"/>
      <c r="X21" s="61"/>
      <c r="Y21" s="60"/>
    </row>
    <row r="22" spans="1:29" ht="25.35" customHeight="1">
      <c r="A22" s="63">
        <v>10</v>
      </c>
      <c r="B22" s="78">
        <v>6</v>
      </c>
      <c r="C22" s="68" t="s">
        <v>45</v>
      </c>
      <c r="D22" s="67">
        <v>6191.54</v>
      </c>
      <c r="E22" s="66">
        <v>6894.79</v>
      </c>
      <c r="F22" s="70">
        <f>(D22-E22)/E22</f>
        <v>-0.1019973052116163</v>
      </c>
      <c r="G22" s="67">
        <v>1505</v>
      </c>
      <c r="H22" s="66">
        <v>40</v>
      </c>
      <c r="I22" s="66">
        <f t="shared" si="0"/>
        <v>37.625</v>
      </c>
      <c r="J22" s="66">
        <v>5</v>
      </c>
      <c r="K22" s="66">
        <v>14</v>
      </c>
      <c r="L22" s="67">
        <v>202221</v>
      </c>
      <c r="M22" s="67">
        <v>40985</v>
      </c>
      <c r="N22" s="65">
        <v>44638</v>
      </c>
      <c r="O22" s="64" t="s">
        <v>37</v>
      </c>
      <c r="P22" s="61"/>
      <c r="Q22" s="73"/>
      <c r="R22" s="60"/>
      <c r="S22" s="60"/>
      <c r="T22" s="75"/>
      <c r="U22" s="60"/>
      <c r="V22" s="60"/>
      <c r="W22" s="60"/>
      <c r="X22" s="60"/>
      <c r="Y22" s="2"/>
    </row>
    <row r="23" spans="1:29" ht="25.35" customHeight="1">
      <c r="A23" s="41"/>
      <c r="B23" s="41"/>
      <c r="C23" s="52" t="s">
        <v>52</v>
      </c>
      <c r="D23" s="62">
        <f>SUM(D13:D22)</f>
        <v>222435.29</v>
      </c>
      <c r="E23" s="62">
        <v>179163.33000000002</v>
      </c>
      <c r="F23" s="72">
        <f>(D23-E23)/E23</f>
        <v>0.2415224142127744</v>
      </c>
      <c r="G23" s="62">
        <f t="shared" ref="G23" si="1">SUM(G13:G22)</f>
        <v>42658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77" t="s">
        <v>34</v>
      </c>
      <c r="C25" s="68" t="s">
        <v>637</v>
      </c>
      <c r="D25" s="67">
        <v>5855.51</v>
      </c>
      <c r="E25" s="66" t="s">
        <v>36</v>
      </c>
      <c r="F25" s="66" t="s">
        <v>36</v>
      </c>
      <c r="G25" s="67">
        <v>1108</v>
      </c>
      <c r="H25" s="66">
        <v>100</v>
      </c>
      <c r="I25" s="66">
        <f>G25/H25</f>
        <v>11.08</v>
      </c>
      <c r="J25" s="66">
        <v>10</v>
      </c>
      <c r="K25" s="66">
        <v>1</v>
      </c>
      <c r="L25" s="67">
        <v>5855.51</v>
      </c>
      <c r="M25" s="67">
        <v>1108</v>
      </c>
      <c r="N25" s="65">
        <v>44729</v>
      </c>
      <c r="O25" s="64" t="s">
        <v>80</v>
      </c>
      <c r="P25" s="9"/>
      <c r="Q25" s="73"/>
      <c r="R25" s="73"/>
      <c r="S25" s="59"/>
      <c r="T25" s="73"/>
      <c r="U25" s="60"/>
      <c r="V25" s="74"/>
      <c r="W25" s="2"/>
      <c r="X25" s="60"/>
      <c r="Y25" s="74"/>
      <c r="Z25" s="75"/>
      <c r="AA25" s="60"/>
      <c r="AB25" s="60"/>
      <c r="AC25" s="75"/>
    </row>
    <row r="26" spans="1:29" ht="25.35" customHeight="1">
      <c r="A26" s="63">
        <v>12</v>
      </c>
      <c r="B26" s="77">
        <v>8</v>
      </c>
      <c r="C26" s="68" t="s">
        <v>48</v>
      </c>
      <c r="D26" s="67">
        <v>4199.1099999999997</v>
      </c>
      <c r="E26" s="66">
        <v>4368.9399999999996</v>
      </c>
      <c r="F26" s="70">
        <f t="shared" ref="F26:F35" si="2">(D26-E26)/E26</f>
        <v>-3.8872129166342397E-2</v>
      </c>
      <c r="G26" s="67">
        <v>975</v>
      </c>
      <c r="H26" s="66">
        <v>30</v>
      </c>
      <c r="I26" s="66">
        <f>G26/H26</f>
        <v>32.5</v>
      </c>
      <c r="J26" s="66">
        <v>5</v>
      </c>
      <c r="K26" s="66">
        <v>15</v>
      </c>
      <c r="L26" s="67">
        <v>285733</v>
      </c>
      <c r="M26" s="67">
        <v>57535</v>
      </c>
      <c r="N26" s="65">
        <v>44631</v>
      </c>
      <c r="O26" s="64" t="s">
        <v>43</v>
      </c>
      <c r="P26" s="61"/>
      <c r="Q26" s="73"/>
      <c r="R26" s="73"/>
      <c r="S26" s="59"/>
      <c r="T26" s="73"/>
      <c r="U26" s="60"/>
      <c r="V26" s="60"/>
      <c r="W26" s="60"/>
      <c r="X26" s="2"/>
      <c r="Y26" s="75"/>
      <c r="Z26" s="60"/>
      <c r="AA26" s="60"/>
      <c r="AB26" s="60"/>
      <c r="AC26" s="75"/>
    </row>
    <row r="27" spans="1:29" ht="25.35" customHeight="1">
      <c r="A27" s="63">
        <v>13</v>
      </c>
      <c r="B27" s="77">
        <v>11</v>
      </c>
      <c r="C27" s="68" t="s">
        <v>53</v>
      </c>
      <c r="D27" s="67">
        <v>2865</v>
      </c>
      <c r="E27" s="66">
        <v>2670</v>
      </c>
      <c r="F27" s="70">
        <f t="shared" si="2"/>
        <v>7.3033707865168537E-2</v>
      </c>
      <c r="G27" s="67">
        <v>487</v>
      </c>
      <c r="H27" s="66" t="s">
        <v>36</v>
      </c>
      <c r="I27" s="66" t="s">
        <v>36</v>
      </c>
      <c r="J27" s="66">
        <v>4</v>
      </c>
      <c r="K27" s="66">
        <v>9</v>
      </c>
      <c r="L27" s="67">
        <v>118456</v>
      </c>
      <c r="M27" s="67">
        <v>17571</v>
      </c>
      <c r="N27" s="65">
        <v>44673</v>
      </c>
      <c r="O27" s="64" t="s">
        <v>47</v>
      </c>
      <c r="P27" s="61"/>
      <c r="Q27" s="73"/>
      <c r="R27" s="73"/>
      <c r="S27" s="73"/>
      <c r="T27" s="73"/>
      <c r="U27" s="74"/>
      <c r="V27" s="74"/>
      <c r="W27" s="60"/>
      <c r="X27" s="75"/>
      <c r="Y27" s="75"/>
      <c r="Z27" s="74"/>
    </row>
    <row r="28" spans="1:29" ht="25.35" customHeight="1">
      <c r="A28" s="63">
        <v>14</v>
      </c>
      <c r="B28" s="78">
        <v>10</v>
      </c>
      <c r="C28" s="68" t="s">
        <v>51</v>
      </c>
      <c r="D28" s="67">
        <v>2475.25</v>
      </c>
      <c r="E28" s="66">
        <v>3254.02</v>
      </c>
      <c r="F28" s="70">
        <f t="shared" si="2"/>
        <v>-0.23932551121382167</v>
      </c>
      <c r="G28" s="67">
        <v>827</v>
      </c>
      <c r="H28" s="66">
        <v>28</v>
      </c>
      <c r="I28" s="66">
        <f>G28/H28</f>
        <v>29.535714285714285</v>
      </c>
      <c r="J28" s="66">
        <v>5</v>
      </c>
      <c r="K28" s="66">
        <v>11</v>
      </c>
      <c r="L28" s="67">
        <v>177560.13</v>
      </c>
      <c r="M28" s="67">
        <v>43427</v>
      </c>
      <c r="N28" s="65">
        <v>44659</v>
      </c>
      <c r="O28" s="64" t="s">
        <v>41</v>
      </c>
      <c r="P28" s="61"/>
      <c r="Q28" s="73"/>
      <c r="R28" s="73"/>
      <c r="S28" s="59"/>
      <c r="T28" s="73"/>
      <c r="V28" s="74"/>
      <c r="W28" s="74"/>
      <c r="X28" s="2"/>
      <c r="Y28" s="74"/>
      <c r="Z28" s="75"/>
      <c r="AA28" s="60"/>
      <c r="AB28" s="74"/>
      <c r="AC28" s="60"/>
    </row>
    <row r="29" spans="1:29" ht="25.35" customHeight="1">
      <c r="A29" s="63">
        <v>15</v>
      </c>
      <c r="B29" s="77">
        <v>9</v>
      </c>
      <c r="C29" s="68" t="s">
        <v>49</v>
      </c>
      <c r="D29" s="67">
        <v>1292.02</v>
      </c>
      <c r="E29" s="66">
        <v>3552.2000000000003</v>
      </c>
      <c r="F29" s="70">
        <f t="shared" si="2"/>
        <v>-0.63627611057935929</v>
      </c>
      <c r="G29" s="67">
        <v>438</v>
      </c>
      <c r="H29" s="66">
        <v>26</v>
      </c>
      <c r="I29" s="66">
        <f>G29/H29</f>
        <v>16.846153846153847</v>
      </c>
      <c r="J29" s="66">
        <v>5</v>
      </c>
      <c r="K29" s="66">
        <v>4</v>
      </c>
      <c r="L29" s="67">
        <v>31631.37</v>
      </c>
      <c r="M29" s="67">
        <v>7469</v>
      </c>
      <c r="N29" s="65">
        <v>44708</v>
      </c>
      <c r="O29" s="64" t="s">
        <v>50</v>
      </c>
      <c r="P29" s="61"/>
      <c r="Q29" s="73"/>
      <c r="R29" s="73"/>
      <c r="S29" s="59"/>
      <c r="T29" s="73"/>
      <c r="U29" s="60"/>
      <c r="V29" s="74"/>
      <c r="W29" s="2"/>
      <c r="X29" s="60"/>
      <c r="Y29" s="74"/>
      <c r="Z29" s="75"/>
      <c r="AA29" s="60"/>
      <c r="AB29" s="60"/>
      <c r="AC29" s="75"/>
    </row>
    <row r="30" spans="1:29" ht="25.35" customHeight="1">
      <c r="A30" s="63">
        <v>16</v>
      </c>
      <c r="B30" s="78">
        <v>16</v>
      </c>
      <c r="C30" s="68" t="s">
        <v>61</v>
      </c>
      <c r="D30" s="67">
        <v>664.7</v>
      </c>
      <c r="E30" s="66">
        <v>1018.5</v>
      </c>
      <c r="F30" s="70">
        <f t="shared" si="2"/>
        <v>-0.34737358861070194</v>
      </c>
      <c r="G30" s="67">
        <v>135</v>
      </c>
      <c r="H30" s="66">
        <v>7</v>
      </c>
      <c r="I30" s="66">
        <f>G30/H30</f>
        <v>19.285714285714285</v>
      </c>
      <c r="J30" s="66">
        <v>2</v>
      </c>
      <c r="K30" s="66">
        <v>8</v>
      </c>
      <c r="L30" s="67">
        <v>24653.08</v>
      </c>
      <c r="M30" s="67">
        <v>4168</v>
      </c>
      <c r="N30" s="65">
        <v>44680</v>
      </c>
      <c r="O30" s="64" t="s">
        <v>50</v>
      </c>
      <c r="P30" s="61"/>
      <c r="Q30" s="73"/>
      <c r="R30" s="73"/>
      <c r="S30" s="73"/>
      <c r="T30" s="73"/>
      <c r="U30" s="60"/>
      <c r="V30" s="60"/>
      <c r="W30" s="60"/>
      <c r="X30" s="75"/>
      <c r="Y30" s="74"/>
      <c r="Z30" s="2"/>
      <c r="AA30" s="75"/>
      <c r="AB30" s="60"/>
      <c r="AC30" s="60"/>
    </row>
    <row r="31" spans="1:29" ht="25.35" customHeight="1">
      <c r="A31" s="63">
        <v>17</v>
      </c>
      <c r="B31" s="78">
        <v>7</v>
      </c>
      <c r="C31" s="68" t="s">
        <v>46</v>
      </c>
      <c r="D31" s="67">
        <v>629</v>
      </c>
      <c r="E31" s="66">
        <v>4889</v>
      </c>
      <c r="F31" s="70">
        <f t="shared" si="2"/>
        <v>-0.87134383309470242</v>
      </c>
      <c r="G31" s="67">
        <v>162</v>
      </c>
      <c r="H31" s="66" t="s">
        <v>36</v>
      </c>
      <c r="I31" s="66" t="s">
        <v>36</v>
      </c>
      <c r="J31" s="66">
        <v>2</v>
      </c>
      <c r="K31" s="66">
        <v>5</v>
      </c>
      <c r="L31" s="67">
        <v>45059</v>
      </c>
      <c r="M31" s="67">
        <v>7533</v>
      </c>
      <c r="N31" s="65">
        <v>44701</v>
      </c>
      <c r="O31" s="64" t="s">
        <v>47</v>
      </c>
      <c r="P31" s="61"/>
      <c r="Q31" s="73"/>
      <c r="R31" s="73"/>
      <c r="S31" s="73"/>
      <c r="T31" s="73"/>
      <c r="U31" s="60"/>
      <c r="V31" s="60"/>
      <c r="W31" s="60"/>
      <c r="X31" s="74"/>
      <c r="Y31" s="75"/>
      <c r="AB31" s="60"/>
    </row>
    <row r="32" spans="1:29" ht="25.35" customHeight="1">
      <c r="A32" s="63">
        <v>18</v>
      </c>
      <c r="B32" s="78">
        <v>13</v>
      </c>
      <c r="C32" s="68" t="s">
        <v>55</v>
      </c>
      <c r="D32" s="67">
        <v>550.32000000000005</v>
      </c>
      <c r="E32" s="66">
        <v>2449.5500000000002</v>
      </c>
      <c r="F32" s="70">
        <f t="shared" si="2"/>
        <v>-0.77533832744789855</v>
      </c>
      <c r="G32" s="67">
        <v>103</v>
      </c>
      <c r="H32" s="66">
        <v>7</v>
      </c>
      <c r="I32" s="66">
        <f>G32/H32</f>
        <v>14.714285714285714</v>
      </c>
      <c r="J32" s="66">
        <v>1</v>
      </c>
      <c r="K32" s="66">
        <v>10</v>
      </c>
      <c r="L32" s="67">
        <v>314073.93</v>
      </c>
      <c r="M32" s="67">
        <v>44326</v>
      </c>
      <c r="N32" s="65">
        <v>44666</v>
      </c>
      <c r="O32" s="64" t="s">
        <v>56</v>
      </c>
      <c r="P32" s="61"/>
      <c r="Q32" s="73"/>
      <c r="R32" s="73"/>
      <c r="S32" s="73"/>
      <c r="T32" s="73"/>
      <c r="U32" s="73"/>
      <c r="V32" s="74"/>
      <c r="W32" s="74"/>
      <c r="X32" s="75"/>
      <c r="Y32" s="60"/>
      <c r="AB32" s="75"/>
    </row>
    <row r="33" spans="1:29" ht="25.35" customHeight="1">
      <c r="A33" s="63">
        <v>19</v>
      </c>
      <c r="B33" s="77">
        <v>12</v>
      </c>
      <c r="C33" s="68" t="s">
        <v>54</v>
      </c>
      <c r="D33" s="67">
        <v>428.11</v>
      </c>
      <c r="E33" s="66">
        <v>2509.09</v>
      </c>
      <c r="F33" s="70">
        <f t="shared" si="2"/>
        <v>-0.8293763874552128</v>
      </c>
      <c r="G33" s="67">
        <v>75</v>
      </c>
      <c r="H33" s="66">
        <v>5</v>
      </c>
      <c r="I33" s="66">
        <f>G33/H33</f>
        <v>15</v>
      </c>
      <c r="J33" s="66">
        <v>1</v>
      </c>
      <c r="K33" s="69">
        <v>11</v>
      </c>
      <c r="L33" s="67">
        <v>189029</v>
      </c>
      <c r="M33" s="67">
        <v>27960</v>
      </c>
      <c r="N33" s="65">
        <v>44659</v>
      </c>
      <c r="O33" s="64" t="s">
        <v>39</v>
      </c>
      <c r="P33" s="61"/>
      <c r="Q33" s="73"/>
      <c r="R33" s="73"/>
      <c r="S33" s="59"/>
      <c r="T33" s="73"/>
      <c r="U33" s="60"/>
      <c r="V33" s="74"/>
      <c r="W33" s="74"/>
      <c r="X33" s="2"/>
      <c r="Y33" s="75"/>
      <c r="Z33" s="60"/>
      <c r="AA33" s="60"/>
      <c r="AB33" s="60"/>
      <c r="AC33" s="75"/>
    </row>
    <row r="34" spans="1:29" ht="25.35" customHeight="1">
      <c r="A34" s="63">
        <v>20</v>
      </c>
      <c r="B34" s="77">
        <v>18</v>
      </c>
      <c r="C34" s="68" t="s">
        <v>79</v>
      </c>
      <c r="D34" s="67">
        <v>348.5</v>
      </c>
      <c r="E34" s="67">
        <v>683.25</v>
      </c>
      <c r="F34" s="70">
        <f t="shared" si="2"/>
        <v>-0.48993779729235271</v>
      </c>
      <c r="G34" s="67">
        <v>66</v>
      </c>
      <c r="H34" s="66">
        <v>5</v>
      </c>
      <c r="I34" s="66">
        <f>G34/H34</f>
        <v>13.2</v>
      </c>
      <c r="J34" s="66">
        <v>4</v>
      </c>
      <c r="K34" s="66">
        <v>3</v>
      </c>
      <c r="L34" s="67">
        <v>8167.15</v>
      </c>
      <c r="M34" s="67">
        <v>1390</v>
      </c>
      <c r="N34" s="65">
        <v>44708</v>
      </c>
      <c r="O34" s="64" t="s">
        <v>80</v>
      </c>
      <c r="P34" s="61"/>
      <c r="Q34" s="73"/>
      <c r="R34" s="75"/>
      <c r="S34" s="75"/>
      <c r="T34" s="82"/>
      <c r="V34" s="4"/>
      <c r="W34" s="60"/>
      <c r="Y34" s="2"/>
    </row>
    <row r="35" spans="1:29" ht="25.2" customHeight="1">
      <c r="A35" s="41"/>
      <c r="B35" s="41"/>
      <c r="C35" s="52" t="s">
        <v>66</v>
      </c>
      <c r="D35" s="62">
        <f>SUM(D23:D34)</f>
        <v>241742.81</v>
      </c>
      <c r="E35" s="62">
        <v>192983.9</v>
      </c>
      <c r="F35" s="72">
        <f t="shared" si="2"/>
        <v>0.25265791602304649</v>
      </c>
      <c r="G35" s="62">
        <f>SUM(G23:G34)</f>
        <v>47034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9" t="s">
        <v>36</v>
      </c>
      <c r="C37" s="68" t="s">
        <v>85</v>
      </c>
      <c r="D37" s="67">
        <v>335</v>
      </c>
      <c r="E37" s="66" t="s">
        <v>36</v>
      </c>
      <c r="F37" s="66" t="s">
        <v>36</v>
      </c>
      <c r="G37" s="67">
        <v>151</v>
      </c>
      <c r="H37" s="66">
        <v>7</v>
      </c>
      <c r="I37" s="66">
        <f>G37/H37</f>
        <v>21.571428571428573</v>
      </c>
      <c r="J37" s="66">
        <v>1</v>
      </c>
      <c r="K37" s="66" t="s">
        <v>36</v>
      </c>
      <c r="L37" s="67">
        <v>18995.29</v>
      </c>
      <c r="M37" s="67">
        <v>4069</v>
      </c>
      <c r="N37" s="65">
        <v>44533</v>
      </c>
      <c r="O37" s="64" t="s">
        <v>41</v>
      </c>
      <c r="P37" s="61"/>
      <c r="Q37" s="73"/>
      <c r="R37" s="75"/>
      <c r="S37" s="75"/>
      <c r="V37" s="4"/>
      <c r="W37" s="60"/>
      <c r="Y37" s="2"/>
    </row>
    <row r="38" spans="1:29" ht="25.35" customHeight="1">
      <c r="A38" s="63">
        <v>22</v>
      </c>
      <c r="B38" s="69" t="s">
        <v>36</v>
      </c>
      <c r="C38" s="68" t="s">
        <v>86</v>
      </c>
      <c r="D38" s="67">
        <v>318.5</v>
      </c>
      <c r="E38" s="66" t="s">
        <v>36</v>
      </c>
      <c r="F38" s="66" t="s">
        <v>36</v>
      </c>
      <c r="G38" s="67">
        <v>153</v>
      </c>
      <c r="H38" s="66">
        <v>6</v>
      </c>
      <c r="I38" s="66">
        <f>G38/H38</f>
        <v>25.5</v>
      </c>
      <c r="J38" s="66">
        <v>1</v>
      </c>
      <c r="K38" s="66" t="s">
        <v>36</v>
      </c>
      <c r="L38" s="67">
        <v>6960.94</v>
      </c>
      <c r="M38" s="67">
        <v>1849</v>
      </c>
      <c r="N38" s="65">
        <v>44386</v>
      </c>
      <c r="O38" s="64" t="s">
        <v>41</v>
      </c>
      <c r="P38" s="61"/>
      <c r="Q38" s="73"/>
      <c r="R38" s="75"/>
      <c r="S38" s="75"/>
      <c r="V38" s="4"/>
      <c r="W38" s="60"/>
      <c r="Y38" s="2"/>
    </row>
    <row r="39" spans="1:29" ht="25.35" customHeight="1">
      <c r="A39" s="63">
        <v>23</v>
      </c>
      <c r="B39" s="69" t="s">
        <v>36</v>
      </c>
      <c r="C39" s="68" t="s">
        <v>83</v>
      </c>
      <c r="D39" s="67">
        <v>162.5</v>
      </c>
      <c r="E39" s="66" t="s">
        <v>36</v>
      </c>
      <c r="F39" s="66" t="s">
        <v>36</v>
      </c>
      <c r="G39" s="67">
        <v>71</v>
      </c>
      <c r="H39" s="66">
        <v>3</v>
      </c>
      <c r="I39" s="66">
        <f>G39/H39</f>
        <v>23.666666666666668</v>
      </c>
      <c r="J39" s="66">
        <v>1</v>
      </c>
      <c r="K39" s="66" t="s">
        <v>36</v>
      </c>
      <c r="L39" s="67">
        <v>36502</v>
      </c>
      <c r="M39" s="67">
        <v>7177</v>
      </c>
      <c r="N39" s="65">
        <v>44589</v>
      </c>
      <c r="O39" s="64" t="s">
        <v>84</v>
      </c>
      <c r="P39" s="61"/>
      <c r="Q39" s="73"/>
      <c r="R39" s="75"/>
      <c r="S39" s="75"/>
      <c r="V39" s="4"/>
      <c r="W39" s="60"/>
      <c r="Y39" s="2"/>
    </row>
    <row r="40" spans="1:29" ht="25.35" customHeight="1">
      <c r="A40" s="63">
        <v>24</v>
      </c>
      <c r="B40" s="77">
        <v>24</v>
      </c>
      <c r="C40" s="68" t="s">
        <v>69</v>
      </c>
      <c r="D40" s="67">
        <v>153</v>
      </c>
      <c r="E40" s="66">
        <v>174</v>
      </c>
      <c r="F40" s="70">
        <f>(D40-E40)/E40</f>
        <v>-0.1206896551724138</v>
      </c>
      <c r="G40" s="67">
        <v>37</v>
      </c>
      <c r="H40" s="66" t="s">
        <v>36</v>
      </c>
      <c r="I40" s="66" t="s">
        <v>36</v>
      </c>
      <c r="J40" s="66">
        <v>1</v>
      </c>
      <c r="K40" s="66">
        <v>8</v>
      </c>
      <c r="L40" s="67">
        <v>39740</v>
      </c>
      <c r="M40" s="67">
        <v>8326</v>
      </c>
      <c r="N40" s="65">
        <v>44680</v>
      </c>
      <c r="O40" s="64" t="s">
        <v>47</v>
      </c>
      <c r="P40" s="61"/>
      <c r="Q40" s="73"/>
      <c r="R40" s="75"/>
      <c r="S40" s="60"/>
      <c r="T40" s="75"/>
    </row>
    <row r="41" spans="1:29" ht="25.35" customHeight="1">
      <c r="A41" s="63">
        <v>25</v>
      </c>
      <c r="B41" s="77">
        <v>14</v>
      </c>
      <c r="C41" s="68" t="s">
        <v>57</v>
      </c>
      <c r="D41" s="67">
        <v>150</v>
      </c>
      <c r="E41" s="66">
        <v>1963</v>
      </c>
      <c r="F41" s="70">
        <f>(D41-E41)/E41</f>
        <v>-0.92358634742740708</v>
      </c>
      <c r="G41" s="67">
        <v>39</v>
      </c>
      <c r="H41" s="66" t="s">
        <v>36</v>
      </c>
      <c r="I41" s="66" t="s">
        <v>36</v>
      </c>
      <c r="J41" s="66">
        <v>1</v>
      </c>
      <c r="K41" s="66">
        <v>6</v>
      </c>
      <c r="L41" s="67" t="s">
        <v>640</v>
      </c>
      <c r="M41" s="67">
        <v>9201</v>
      </c>
      <c r="N41" s="65">
        <v>44694</v>
      </c>
      <c r="O41" s="64" t="s">
        <v>47</v>
      </c>
      <c r="P41" s="9"/>
      <c r="Q41" s="73"/>
      <c r="R41" s="75"/>
      <c r="S41" s="75"/>
      <c r="T41" s="60"/>
    </row>
    <row r="42" spans="1:29" ht="25.35" customHeight="1">
      <c r="A42" s="63">
        <v>26</v>
      </c>
      <c r="B42" s="69" t="s">
        <v>36</v>
      </c>
      <c r="C42" s="68" t="s">
        <v>87</v>
      </c>
      <c r="D42" s="67">
        <v>118.5</v>
      </c>
      <c r="E42" s="66" t="s">
        <v>36</v>
      </c>
      <c r="F42" s="66" t="s">
        <v>36</v>
      </c>
      <c r="G42" s="67">
        <v>53</v>
      </c>
      <c r="H42" s="66">
        <v>3</v>
      </c>
      <c r="I42" s="66">
        <f>G42/H42</f>
        <v>17.666666666666668</v>
      </c>
      <c r="J42" s="66">
        <v>1</v>
      </c>
      <c r="K42" s="66" t="s">
        <v>36</v>
      </c>
      <c r="L42" s="67">
        <v>26532.04</v>
      </c>
      <c r="M42" s="67">
        <v>6350</v>
      </c>
      <c r="N42" s="65">
        <v>44414</v>
      </c>
      <c r="O42" s="64" t="s">
        <v>41</v>
      </c>
      <c r="P42" s="61"/>
      <c r="Q42" s="73"/>
      <c r="R42" s="61"/>
      <c r="S42" s="60"/>
    </row>
    <row r="43" spans="1:29" ht="25.35" customHeight="1">
      <c r="A43" s="63">
        <v>27</v>
      </c>
      <c r="B43" s="77">
        <v>28</v>
      </c>
      <c r="C43" s="68" t="s">
        <v>73</v>
      </c>
      <c r="D43" s="67">
        <v>92</v>
      </c>
      <c r="E43" s="66">
        <v>52</v>
      </c>
      <c r="F43" s="70">
        <f>(D43-E43)/E43</f>
        <v>0.76923076923076927</v>
      </c>
      <c r="G43" s="67">
        <v>18</v>
      </c>
      <c r="H43" s="66" t="s">
        <v>36</v>
      </c>
      <c r="I43" s="66" t="s">
        <v>36</v>
      </c>
      <c r="J43" s="66">
        <v>1</v>
      </c>
      <c r="K43" s="66">
        <v>7</v>
      </c>
      <c r="L43" s="67">
        <v>8842</v>
      </c>
      <c r="M43" s="67">
        <v>1512</v>
      </c>
      <c r="N43" s="65">
        <v>44687</v>
      </c>
      <c r="O43" s="64" t="s">
        <v>47</v>
      </c>
      <c r="P43" s="9"/>
      <c r="Q43" s="73"/>
      <c r="R43" s="73"/>
      <c r="S43" s="59"/>
      <c r="T43" s="73"/>
      <c r="U43" s="60"/>
      <c r="V43" s="74"/>
      <c r="W43" s="74"/>
      <c r="X43" s="2"/>
      <c r="Y43" s="60"/>
      <c r="Z43" s="75"/>
      <c r="AA43" s="60"/>
      <c r="AB43" s="60"/>
      <c r="AC43" s="75"/>
    </row>
    <row r="44" spans="1:29" ht="25.35" customHeight="1">
      <c r="A44" s="63">
        <v>28</v>
      </c>
      <c r="B44" s="77">
        <v>26</v>
      </c>
      <c r="C44" s="68" t="s">
        <v>71</v>
      </c>
      <c r="D44" s="67">
        <v>80</v>
      </c>
      <c r="E44" s="66">
        <v>128</v>
      </c>
      <c r="F44" s="70">
        <f>(D44-E44)/E44</f>
        <v>-0.375</v>
      </c>
      <c r="G44" s="67">
        <v>12</v>
      </c>
      <c r="H44" s="66">
        <v>1</v>
      </c>
      <c r="I44" s="66">
        <f>G44/H44</f>
        <v>12</v>
      </c>
      <c r="J44" s="66">
        <v>1</v>
      </c>
      <c r="K44" s="66">
        <v>8</v>
      </c>
      <c r="L44" s="67">
        <v>17674</v>
      </c>
      <c r="M44" s="67">
        <v>2737</v>
      </c>
      <c r="N44" s="65">
        <v>44680</v>
      </c>
      <c r="O44" s="64" t="s">
        <v>37</v>
      </c>
      <c r="P44" s="61"/>
      <c r="Q44" s="73"/>
      <c r="R44" s="73"/>
      <c r="S44" s="59"/>
      <c r="T44" s="73"/>
      <c r="U44" s="60"/>
      <c r="V44" s="74"/>
      <c r="W44" s="74"/>
      <c r="X44" s="2"/>
      <c r="Y44" s="60"/>
      <c r="Z44" s="75"/>
      <c r="AA44" s="60"/>
      <c r="AB44" s="60"/>
      <c r="AC44" s="75"/>
    </row>
    <row r="45" spans="1:29" ht="25.35" customHeight="1">
      <c r="A45" s="63">
        <v>29</v>
      </c>
      <c r="B45" s="77">
        <v>20</v>
      </c>
      <c r="C45" s="68" t="s">
        <v>64</v>
      </c>
      <c r="D45" s="67">
        <v>47</v>
      </c>
      <c r="E45" s="66">
        <v>354.3</v>
      </c>
      <c r="F45" s="70">
        <f>(D45-E45)/E45</f>
        <v>-0.86734405870731024</v>
      </c>
      <c r="G45" s="67">
        <v>7</v>
      </c>
      <c r="H45" s="66">
        <v>1</v>
      </c>
      <c r="I45" s="66">
        <f>G45/H45</f>
        <v>7</v>
      </c>
      <c r="J45" s="66">
        <v>1</v>
      </c>
      <c r="K45" s="66">
        <v>10</v>
      </c>
      <c r="L45" s="67">
        <v>69560</v>
      </c>
      <c r="M45" s="67">
        <v>10698</v>
      </c>
      <c r="N45" s="65">
        <v>44666</v>
      </c>
      <c r="O45" s="64" t="s">
        <v>37</v>
      </c>
      <c r="P45" s="61"/>
      <c r="Q45" s="73"/>
      <c r="R45" s="73"/>
      <c r="S45" s="59"/>
      <c r="T45" s="73"/>
      <c r="U45" s="60"/>
      <c r="V45" s="74"/>
      <c r="W45" s="74"/>
      <c r="X45" s="2"/>
      <c r="Y45" s="60"/>
      <c r="Z45" s="60"/>
      <c r="AA45" s="75"/>
      <c r="AB45" s="75"/>
      <c r="AC45" s="60"/>
    </row>
    <row r="46" spans="1:29" ht="25.35" customHeight="1">
      <c r="A46" s="63">
        <v>30</v>
      </c>
      <c r="B46" s="79">
        <v>29</v>
      </c>
      <c r="C46" s="68" t="s">
        <v>74</v>
      </c>
      <c r="D46" s="67">
        <v>35</v>
      </c>
      <c r="E46" s="66">
        <v>26</v>
      </c>
      <c r="F46" s="70">
        <f>(D46-E46)/E46</f>
        <v>0.34615384615384615</v>
      </c>
      <c r="G46" s="67">
        <v>7</v>
      </c>
      <c r="H46" s="66">
        <v>1</v>
      </c>
      <c r="I46" s="66">
        <f>G46/H46</f>
        <v>7</v>
      </c>
      <c r="J46" s="66">
        <v>1</v>
      </c>
      <c r="K46" s="66" t="s">
        <v>36</v>
      </c>
      <c r="L46" s="67">
        <v>9833</v>
      </c>
      <c r="M46" s="67">
        <v>1793</v>
      </c>
      <c r="N46" s="65">
        <v>44617</v>
      </c>
      <c r="O46" s="64" t="s">
        <v>37</v>
      </c>
      <c r="P46" s="61"/>
      <c r="Q46" s="73"/>
      <c r="R46" s="73"/>
      <c r="S46" s="59"/>
      <c r="T46" s="73"/>
      <c r="U46" s="74"/>
      <c r="V46" s="74"/>
      <c r="W46" s="74"/>
      <c r="X46" s="2"/>
      <c r="Y46" s="75"/>
      <c r="Z46" s="60"/>
      <c r="AA46" s="60"/>
      <c r="AB46" s="60"/>
      <c r="AC46" s="75"/>
    </row>
    <row r="47" spans="1:29" ht="25.2" customHeight="1">
      <c r="A47" s="41"/>
      <c r="B47" s="41"/>
      <c r="C47" s="52" t="s">
        <v>90</v>
      </c>
      <c r="D47" s="62">
        <f>SUM(D35:D46)</f>
        <v>243234.31</v>
      </c>
      <c r="E47" s="62">
        <v>194047.6</v>
      </c>
      <c r="F47" s="72">
        <f>(D47-E47)/E47</f>
        <v>0.25347754880761209</v>
      </c>
      <c r="G47" s="62">
        <f t="shared" ref="G47" si="3">SUM(G35:G46)</f>
        <v>47582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  <c r="U48" s="61"/>
      <c r="V48" s="61"/>
      <c r="W48" s="61"/>
    </row>
    <row r="49" spans="1:29" ht="25.35" customHeight="1">
      <c r="A49" s="63">
        <v>31</v>
      </c>
      <c r="B49" s="79">
        <v>23</v>
      </c>
      <c r="C49" s="68" t="s">
        <v>68</v>
      </c>
      <c r="D49" s="67">
        <v>14</v>
      </c>
      <c r="E49" s="66">
        <v>190</v>
      </c>
      <c r="F49" s="70">
        <f>(D49-E49)/E49</f>
        <v>-0.9263157894736842</v>
      </c>
      <c r="G49" s="67">
        <v>4</v>
      </c>
      <c r="H49" s="66" t="s">
        <v>36</v>
      </c>
      <c r="I49" s="66" t="s">
        <v>36</v>
      </c>
      <c r="J49" s="66">
        <v>1</v>
      </c>
      <c r="K49" s="66">
        <v>17</v>
      </c>
      <c r="L49" s="67">
        <v>17877</v>
      </c>
      <c r="M49" s="67">
        <v>2906</v>
      </c>
      <c r="N49" s="65">
        <v>44603</v>
      </c>
      <c r="O49" s="64" t="s">
        <v>47</v>
      </c>
      <c r="P49" s="61"/>
      <c r="Q49" s="73"/>
      <c r="R49" s="73"/>
      <c r="S49" s="59"/>
      <c r="T49" s="73"/>
      <c r="U49" s="60"/>
      <c r="V49" s="74"/>
      <c r="W49" s="74"/>
      <c r="X49" s="2"/>
      <c r="Y49" s="75"/>
      <c r="Z49" s="60"/>
      <c r="AA49" s="60"/>
      <c r="AB49" s="60"/>
      <c r="AC49" s="75"/>
    </row>
    <row r="50" spans="1:29" ht="25.35" customHeight="1">
      <c r="A50" s="41"/>
      <c r="B50" s="41"/>
      <c r="C50" s="52" t="s">
        <v>113</v>
      </c>
      <c r="D50" s="62">
        <f>SUM(D47:D49)</f>
        <v>243248.31</v>
      </c>
      <c r="E50" s="62">
        <v>194047.6</v>
      </c>
      <c r="F50" s="72">
        <f>(D50-E50)/E50</f>
        <v>0.25354969605395783</v>
      </c>
      <c r="G50" s="62">
        <f t="shared" ref="G50" si="4">SUM(G47:G49)</f>
        <v>47586</v>
      </c>
      <c r="H50" s="62"/>
      <c r="I50" s="43"/>
      <c r="J50" s="42"/>
      <c r="K50" s="44"/>
      <c r="L50" s="45"/>
      <c r="M50" s="49"/>
      <c r="N50" s="46"/>
      <c r="O50" s="53"/>
      <c r="R50" s="61"/>
      <c r="U50" s="61"/>
      <c r="V50" s="61"/>
      <c r="W50" s="61"/>
    </row>
    <row r="51" spans="1:29" ht="23.1" customHeight="1">
      <c r="W51" s="4"/>
    </row>
    <row r="52" spans="1:29" ht="17.25" customHeight="1"/>
    <row r="63" spans="1:29">
      <c r="R63" s="61"/>
    </row>
    <row r="68" spans="16:16">
      <c r="P68" s="61"/>
    </row>
    <row r="72" spans="16:16" ht="12" customHeight="1"/>
    <row r="82" spans="21:23">
      <c r="U82" s="61"/>
      <c r="V82" s="61"/>
      <c r="W82" s="61"/>
    </row>
  </sheetData>
  <sortState xmlns:xlrd2="http://schemas.microsoft.com/office/spreadsheetml/2017/richdata2" ref="B13:O49">
    <sortCondition descending="1" ref="D13:D49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A5AE7-176F-436B-9CE4-3F16CAF7F78E}">
  <dimension ref="A1:AC77"/>
  <sheetViews>
    <sheetView topLeftCell="A29" zoomScale="60" zoomScaleNormal="60" workbookViewId="0">
      <selection activeCell="C37" sqref="C37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20" width="11.5546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3.6640625" style="1" customWidth="1"/>
    <col min="25" max="25" width="12" style="1" bestFit="1" customWidth="1"/>
    <col min="26" max="26" width="14.4414062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0</v>
      </c>
      <c r="F1" s="30"/>
      <c r="G1" s="30"/>
      <c r="H1" s="30"/>
      <c r="I1" s="30"/>
    </row>
    <row r="2" spans="1:29" ht="19.5" customHeight="1">
      <c r="E2" s="30" t="s">
        <v>646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W5" s="4"/>
    </row>
    <row r="6" spans="1:29">
      <c r="A6" s="207"/>
      <c r="B6" s="207"/>
      <c r="C6" s="212"/>
      <c r="D6" s="32" t="s">
        <v>12</v>
      </c>
      <c r="E6" s="32" t="s">
        <v>13</v>
      </c>
      <c r="F6" s="212"/>
      <c r="G6" s="212" t="s">
        <v>12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W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X9" s="60"/>
      <c r="Z9" s="61"/>
    </row>
    <row r="10" spans="1:29">
      <c r="A10" s="207"/>
      <c r="B10" s="207"/>
      <c r="C10" s="212"/>
      <c r="D10" s="32" t="s">
        <v>27</v>
      </c>
      <c r="E10" s="32" t="s">
        <v>28</v>
      </c>
      <c r="F10" s="212"/>
      <c r="G10" s="32" t="s">
        <v>27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X10" s="60"/>
      <c r="Z10" s="61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4"/>
      <c r="X11" s="60"/>
      <c r="Y11" s="61"/>
      <c r="Z11" s="61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4"/>
      <c r="X12" s="60"/>
      <c r="Y12" s="60"/>
      <c r="Z12" s="2"/>
    </row>
    <row r="13" spans="1:29" ht="25.35" customHeight="1">
      <c r="A13" s="63">
        <v>1</v>
      </c>
      <c r="B13" s="63" t="s">
        <v>34</v>
      </c>
      <c r="C13" s="68" t="s">
        <v>35</v>
      </c>
      <c r="D13" s="67">
        <v>76403.11</v>
      </c>
      <c r="E13" s="66" t="s">
        <v>36</v>
      </c>
      <c r="F13" s="66" t="s">
        <v>36</v>
      </c>
      <c r="G13" s="67">
        <v>11076</v>
      </c>
      <c r="H13" s="66">
        <v>416</v>
      </c>
      <c r="I13" s="66">
        <f t="shared" ref="I13:I18" si="0">G13/H13</f>
        <v>26.625</v>
      </c>
      <c r="J13" s="66">
        <v>26</v>
      </c>
      <c r="K13" s="66">
        <v>1</v>
      </c>
      <c r="L13" s="67">
        <v>79930</v>
      </c>
      <c r="M13" s="67">
        <v>11604</v>
      </c>
      <c r="N13" s="65">
        <v>44722</v>
      </c>
      <c r="O13" s="64" t="s">
        <v>37</v>
      </c>
      <c r="P13" s="61"/>
      <c r="Q13" s="73"/>
      <c r="R13" s="73"/>
      <c r="S13" s="73"/>
      <c r="T13" s="73"/>
      <c r="V13" s="61"/>
      <c r="W13" s="2"/>
      <c r="X13" s="60"/>
      <c r="Y13" s="60"/>
      <c r="Z13" s="2"/>
      <c r="AA13" s="2"/>
      <c r="AB13" s="61"/>
      <c r="AC13" s="60"/>
    </row>
    <row r="14" spans="1:29" ht="25.35" customHeight="1">
      <c r="A14" s="63">
        <v>2</v>
      </c>
      <c r="B14" s="63">
        <v>1</v>
      </c>
      <c r="C14" s="68" t="s">
        <v>38</v>
      </c>
      <c r="D14" s="67">
        <v>33910.629999999997</v>
      </c>
      <c r="E14" s="66">
        <v>50773.91</v>
      </c>
      <c r="F14" s="70">
        <f t="shared" ref="F14:F23" si="1">(D14-E14)/E14</f>
        <v>-0.33212490430616837</v>
      </c>
      <c r="G14" s="67">
        <v>5366</v>
      </c>
      <c r="H14" s="66">
        <v>234</v>
      </c>
      <c r="I14" s="66">
        <f t="shared" si="0"/>
        <v>22.931623931623932</v>
      </c>
      <c r="J14" s="66">
        <v>15</v>
      </c>
      <c r="K14" s="66">
        <v>3</v>
      </c>
      <c r="L14" s="67">
        <v>188956</v>
      </c>
      <c r="M14" s="67">
        <v>26728</v>
      </c>
      <c r="N14" s="65">
        <v>44708</v>
      </c>
      <c r="O14" s="64" t="s">
        <v>39</v>
      </c>
      <c r="P14" s="61"/>
      <c r="Q14" s="73"/>
      <c r="R14" s="73"/>
      <c r="S14" s="59"/>
      <c r="T14" s="73"/>
      <c r="U14" s="60"/>
      <c r="V14" s="74"/>
      <c r="W14" s="2"/>
      <c r="X14" s="74"/>
      <c r="Y14" s="60"/>
      <c r="Z14" s="75"/>
      <c r="AA14" s="60"/>
      <c r="AB14" s="75"/>
      <c r="AC14" s="60"/>
    </row>
    <row r="15" spans="1:29" ht="25.35" customHeight="1">
      <c r="A15" s="63">
        <v>3</v>
      </c>
      <c r="B15" s="63">
        <v>2</v>
      </c>
      <c r="C15" s="68" t="s">
        <v>40</v>
      </c>
      <c r="D15" s="67">
        <v>22308.78</v>
      </c>
      <c r="E15" s="66">
        <v>20181.46</v>
      </c>
      <c r="F15" s="70">
        <f t="shared" si="1"/>
        <v>0.10540961853106762</v>
      </c>
      <c r="G15" s="67">
        <v>5173</v>
      </c>
      <c r="H15" s="66">
        <v>268</v>
      </c>
      <c r="I15" s="66">
        <f t="shared" si="0"/>
        <v>19.302238805970148</v>
      </c>
      <c r="J15" s="66">
        <v>15</v>
      </c>
      <c r="K15" s="66">
        <v>2</v>
      </c>
      <c r="L15" s="67">
        <v>48158.71</v>
      </c>
      <c r="M15" s="67">
        <v>11182</v>
      </c>
      <c r="N15" s="65">
        <v>44715</v>
      </c>
      <c r="O15" s="64" t="s">
        <v>41</v>
      </c>
      <c r="P15" s="61"/>
      <c r="Q15" s="73"/>
      <c r="R15" s="73"/>
      <c r="S15" s="59"/>
      <c r="T15" s="73"/>
      <c r="U15" s="60"/>
      <c r="V15" s="74"/>
      <c r="W15" s="2"/>
      <c r="X15" s="74"/>
      <c r="Y15" s="60"/>
      <c r="Z15" s="75"/>
      <c r="AA15" s="60"/>
      <c r="AB15" s="75"/>
      <c r="AC15" s="60"/>
    </row>
    <row r="16" spans="1:29" ht="25.35" customHeight="1">
      <c r="A16" s="63">
        <v>4</v>
      </c>
      <c r="B16" s="63">
        <v>3</v>
      </c>
      <c r="C16" s="68" t="s">
        <v>42</v>
      </c>
      <c r="D16" s="67">
        <v>13260.98</v>
      </c>
      <c r="E16" s="66">
        <v>16239.12</v>
      </c>
      <c r="F16" s="70">
        <f t="shared" si="1"/>
        <v>-0.18339294247471544</v>
      </c>
      <c r="G16" s="67">
        <v>2134</v>
      </c>
      <c r="H16" s="66">
        <v>167</v>
      </c>
      <c r="I16" s="66">
        <f t="shared" si="0"/>
        <v>12.778443113772456</v>
      </c>
      <c r="J16" s="66">
        <v>14</v>
      </c>
      <c r="K16" s="66">
        <v>6</v>
      </c>
      <c r="L16" s="67">
        <v>405197</v>
      </c>
      <c r="M16" s="67">
        <v>56703</v>
      </c>
      <c r="N16" s="65">
        <v>44687</v>
      </c>
      <c r="O16" s="64" t="s">
        <v>43</v>
      </c>
      <c r="P16" s="61"/>
      <c r="Q16" s="73"/>
      <c r="R16" s="73"/>
      <c r="S16" s="59"/>
      <c r="T16" s="73"/>
      <c r="U16" s="60"/>
      <c r="V16" s="74"/>
      <c r="W16" s="60"/>
      <c r="X16" s="74"/>
      <c r="Y16" s="2"/>
      <c r="Z16" s="60"/>
      <c r="AA16" s="75"/>
      <c r="AB16" s="75"/>
      <c r="AC16" s="60"/>
    </row>
    <row r="17" spans="1:29" ht="25.35" customHeight="1">
      <c r="A17" s="63">
        <v>5</v>
      </c>
      <c r="B17" s="63">
        <v>4</v>
      </c>
      <c r="C17" s="68" t="s">
        <v>44</v>
      </c>
      <c r="D17" s="67">
        <v>10320.879999999999</v>
      </c>
      <c r="E17" s="66">
        <v>10063.299999999999</v>
      </c>
      <c r="F17" s="70">
        <f t="shared" si="1"/>
        <v>2.5595977462661349E-2</v>
      </c>
      <c r="G17" s="67">
        <v>2244</v>
      </c>
      <c r="H17" s="66">
        <v>140</v>
      </c>
      <c r="I17" s="66">
        <f t="shared" si="0"/>
        <v>16.028571428571428</v>
      </c>
      <c r="J17" s="66">
        <v>9</v>
      </c>
      <c r="K17" s="66">
        <v>11</v>
      </c>
      <c r="L17" s="67">
        <v>401302</v>
      </c>
      <c r="M17" s="67">
        <v>78119</v>
      </c>
      <c r="N17" s="65">
        <v>44652</v>
      </c>
      <c r="O17" s="64" t="s">
        <v>39</v>
      </c>
      <c r="P17" s="61"/>
      <c r="Q17" s="73"/>
      <c r="R17" s="73"/>
      <c r="S17" s="73"/>
      <c r="T17" s="73"/>
      <c r="V17" s="61"/>
      <c r="W17" s="2"/>
      <c r="X17" s="60"/>
      <c r="Y17" s="2"/>
      <c r="Z17" s="2"/>
      <c r="AA17" s="60"/>
      <c r="AB17" s="60"/>
      <c r="AC17" s="61"/>
    </row>
    <row r="18" spans="1:29" ht="25.35" customHeight="1">
      <c r="A18" s="63">
        <v>6</v>
      </c>
      <c r="B18" s="63">
        <v>7</v>
      </c>
      <c r="C18" s="68" t="s">
        <v>45</v>
      </c>
      <c r="D18" s="67">
        <v>6894.79</v>
      </c>
      <c r="E18" s="66">
        <v>5393.04</v>
      </c>
      <c r="F18" s="70">
        <f t="shared" si="1"/>
        <v>0.27846075682731819</v>
      </c>
      <c r="G18" s="67">
        <v>1558</v>
      </c>
      <c r="H18" s="66">
        <v>61</v>
      </c>
      <c r="I18" s="66">
        <f t="shared" si="0"/>
        <v>25.540983606557376</v>
      </c>
      <c r="J18" s="66">
        <v>6</v>
      </c>
      <c r="K18" s="66">
        <v>13</v>
      </c>
      <c r="L18" s="67">
        <v>196029</v>
      </c>
      <c r="M18" s="67">
        <v>39480</v>
      </c>
      <c r="N18" s="65">
        <v>44638</v>
      </c>
      <c r="O18" s="64" t="s">
        <v>37</v>
      </c>
      <c r="P18" s="61"/>
      <c r="Q18" s="73"/>
      <c r="R18" s="73"/>
      <c r="S18" s="59"/>
      <c r="T18" s="73"/>
      <c r="U18" s="60"/>
      <c r="V18" s="74"/>
      <c r="W18" s="60"/>
      <c r="X18" s="74"/>
      <c r="Y18" s="2"/>
      <c r="Z18" s="75"/>
      <c r="AA18" s="60"/>
      <c r="AB18" s="60"/>
      <c r="AC18" s="75"/>
    </row>
    <row r="19" spans="1:29" ht="25.35" customHeight="1">
      <c r="A19" s="63">
        <v>7</v>
      </c>
      <c r="B19" s="76">
        <v>9</v>
      </c>
      <c r="C19" s="68" t="s">
        <v>46</v>
      </c>
      <c r="D19" s="67">
        <v>4889</v>
      </c>
      <c r="E19" s="66">
        <v>4567</v>
      </c>
      <c r="F19" s="70">
        <f t="shared" si="1"/>
        <v>7.0505802496168168E-2</v>
      </c>
      <c r="G19" s="67">
        <v>709</v>
      </c>
      <c r="H19" s="66" t="s">
        <v>36</v>
      </c>
      <c r="I19" s="66" t="s">
        <v>36</v>
      </c>
      <c r="J19" s="66">
        <v>6</v>
      </c>
      <c r="K19" s="66">
        <v>4</v>
      </c>
      <c r="L19" s="67">
        <v>44430</v>
      </c>
      <c r="M19" s="67">
        <v>7371</v>
      </c>
      <c r="N19" s="65">
        <v>44701</v>
      </c>
      <c r="O19" s="64" t="s">
        <v>47</v>
      </c>
      <c r="P19" s="61"/>
      <c r="Q19" s="73"/>
      <c r="R19" s="60"/>
      <c r="S19" s="60"/>
      <c r="T19" s="75"/>
      <c r="V19" s="4"/>
      <c r="W19" s="2"/>
      <c r="X19" s="60"/>
      <c r="Y19" s="60"/>
    </row>
    <row r="20" spans="1:29" ht="25.35" customHeight="1">
      <c r="A20" s="63">
        <v>8</v>
      </c>
      <c r="B20" s="63">
        <v>10</v>
      </c>
      <c r="C20" s="68" t="s">
        <v>48</v>
      </c>
      <c r="D20" s="67">
        <v>4368.9399999999996</v>
      </c>
      <c r="E20" s="66">
        <v>4019.78</v>
      </c>
      <c r="F20" s="70">
        <f t="shared" si="1"/>
        <v>8.6860474951365341E-2</v>
      </c>
      <c r="G20" s="67">
        <v>942</v>
      </c>
      <c r="H20" s="66">
        <v>59</v>
      </c>
      <c r="I20" s="66">
        <f>G20/H20</f>
        <v>15.966101694915254</v>
      </c>
      <c r="J20" s="66">
        <v>5</v>
      </c>
      <c r="K20" s="66">
        <v>14</v>
      </c>
      <c r="L20" s="67">
        <v>281534</v>
      </c>
      <c r="M20" s="67">
        <v>56560</v>
      </c>
      <c r="N20" s="65">
        <v>44631</v>
      </c>
      <c r="O20" s="64" t="s">
        <v>43</v>
      </c>
      <c r="P20" s="61"/>
      <c r="Q20" s="73"/>
      <c r="R20" s="73"/>
      <c r="S20" s="59"/>
      <c r="T20" s="73"/>
      <c r="U20" s="60"/>
      <c r="V20" s="74"/>
      <c r="W20" s="75"/>
      <c r="X20" s="74"/>
      <c r="Y20" s="2"/>
      <c r="Z20" s="60"/>
      <c r="AA20" s="60"/>
      <c r="AB20" s="60"/>
      <c r="AC20" s="75"/>
    </row>
    <row r="21" spans="1:29" ht="25.35" customHeight="1">
      <c r="A21" s="63">
        <v>9</v>
      </c>
      <c r="B21" s="76">
        <v>5</v>
      </c>
      <c r="C21" s="68" t="s">
        <v>49</v>
      </c>
      <c r="D21" s="67">
        <v>3552.2000000000003</v>
      </c>
      <c r="E21" s="66">
        <v>5564.79</v>
      </c>
      <c r="F21" s="70">
        <f t="shared" si="1"/>
        <v>-0.36166504036989711</v>
      </c>
      <c r="G21" s="67">
        <v>1025</v>
      </c>
      <c r="H21" s="66">
        <v>92</v>
      </c>
      <c r="I21" s="66">
        <f>G21/H21</f>
        <v>11.141304347826088</v>
      </c>
      <c r="J21" s="66">
        <v>13</v>
      </c>
      <c r="K21" s="66">
        <v>3</v>
      </c>
      <c r="L21" s="67">
        <v>30339.35</v>
      </c>
      <c r="M21" s="67">
        <v>7031</v>
      </c>
      <c r="N21" s="65">
        <v>44708</v>
      </c>
      <c r="O21" s="64" t="s">
        <v>50</v>
      </c>
      <c r="P21" s="61"/>
      <c r="Q21" s="73"/>
      <c r="R21" s="73"/>
      <c r="S21" s="73"/>
      <c r="T21" s="73"/>
      <c r="U21" s="60"/>
      <c r="V21" s="60"/>
      <c r="W21" s="74"/>
      <c r="X21" s="60"/>
      <c r="Y21" s="75"/>
      <c r="Z21" s="2"/>
      <c r="AA21" s="75"/>
      <c r="AB21" s="60"/>
      <c r="AC21" s="60"/>
    </row>
    <row r="22" spans="1:29" ht="25.35" customHeight="1">
      <c r="A22" s="63">
        <v>10</v>
      </c>
      <c r="B22" s="76">
        <v>6</v>
      </c>
      <c r="C22" s="68" t="s">
        <v>51</v>
      </c>
      <c r="D22" s="67">
        <v>3254.02</v>
      </c>
      <c r="E22" s="66">
        <v>5497.87</v>
      </c>
      <c r="F22" s="70">
        <f t="shared" si="1"/>
        <v>-0.40813078519499368</v>
      </c>
      <c r="G22" s="67">
        <v>875</v>
      </c>
      <c r="H22" s="66">
        <v>42</v>
      </c>
      <c r="I22" s="66">
        <f>G22/H22</f>
        <v>20.833333333333332</v>
      </c>
      <c r="J22" s="66">
        <v>8</v>
      </c>
      <c r="K22" s="66">
        <v>10</v>
      </c>
      <c r="L22" s="67">
        <v>175084.88</v>
      </c>
      <c r="M22" s="67">
        <v>42600</v>
      </c>
      <c r="N22" s="65">
        <v>44659</v>
      </c>
      <c r="O22" s="64" t="s">
        <v>41</v>
      </c>
      <c r="P22" s="61"/>
      <c r="Q22" s="73"/>
      <c r="R22" s="73"/>
      <c r="S22" s="73"/>
      <c r="T22" s="73"/>
      <c r="U22" s="60"/>
      <c r="V22" s="60"/>
      <c r="W22" s="75"/>
      <c r="X22" s="60"/>
      <c r="Y22" s="74"/>
      <c r="AB22" s="60"/>
    </row>
    <row r="23" spans="1:29" ht="25.35" customHeight="1">
      <c r="A23" s="41"/>
      <c r="B23" s="41"/>
      <c r="C23" s="52" t="s">
        <v>52</v>
      </c>
      <c r="D23" s="62">
        <f>SUM(D13:D22)</f>
        <v>179163.33000000002</v>
      </c>
      <c r="E23" s="62">
        <v>127549.26999999997</v>
      </c>
      <c r="F23" s="72">
        <f t="shared" si="1"/>
        <v>0.40465978362714305</v>
      </c>
      <c r="G23" s="62">
        <f>SUM(G13:G22)</f>
        <v>31102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1"/>
      <c r="X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W24" s="61"/>
    </row>
    <row r="25" spans="1:29" ht="25.35" customHeight="1">
      <c r="A25" s="63">
        <v>11</v>
      </c>
      <c r="B25" s="76">
        <v>8</v>
      </c>
      <c r="C25" s="68" t="s">
        <v>53</v>
      </c>
      <c r="D25" s="67">
        <v>2670</v>
      </c>
      <c r="E25" s="66">
        <v>5249</v>
      </c>
      <c r="F25" s="70">
        <f>(D25-E25)/E25</f>
        <v>-0.49133168222518575</v>
      </c>
      <c r="G25" s="67">
        <v>361</v>
      </c>
      <c r="H25" s="66" t="s">
        <v>36</v>
      </c>
      <c r="I25" s="66" t="s">
        <v>36</v>
      </c>
      <c r="J25" s="66">
        <v>6</v>
      </c>
      <c r="K25" s="66">
        <v>8</v>
      </c>
      <c r="L25" s="67">
        <v>115591</v>
      </c>
      <c r="M25" s="67">
        <v>17084</v>
      </c>
      <c r="N25" s="65">
        <v>44673</v>
      </c>
      <c r="O25" s="64" t="s">
        <v>47</v>
      </c>
      <c r="P25" s="61"/>
      <c r="Q25" s="73"/>
      <c r="R25" s="73"/>
      <c r="S25" s="73"/>
      <c r="T25" s="73"/>
      <c r="U25" s="73"/>
      <c r="V25" s="74"/>
      <c r="W25" s="60"/>
      <c r="X25" s="74"/>
      <c r="Y25" s="75"/>
      <c r="AB25" s="75"/>
    </row>
    <row r="26" spans="1:29" ht="25.35" customHeight="1">
      <c r="A26" s="63">
        <v>12</v>
      </c>
      <c r="B26" s="63">
        <v>12</v>
      </c>
      <c r="C26" s="68" t="s">
        <v>54</v>
      </c>
      <c r="D26" s="67">
        <v>2509.09</v>
      </c>
      <c r="E26" s="66">
        <v>3591.48</v>
      </c>
      <c r="F26" s="70">
        <f>(D26-E26)/E26</f>
        <v>-0.30137714813948563</v>
      </c>
      <c r="G26" s="67">
        <v>398</v>
      </c>
      <c r="H26" s="66">
        <v>34</v>
      </c>
      <c r="I26" s="66">
        <f>G26/H26</f>
        <v>11.705882352941176</v>
      </c>
      <c r="J26" s="66">
        <v>4</v>
      </c>
      <c r="K26" s="69">
        <v>10</v>
      </c>
      <c r="L26" s="67">
        <v>188601</v>
      </c>
      <c r="M26" s="67">
        <v>27885</v>
      </c>
      <c r="N26" s="65">
        <v>44659</v>
      </c>
      <c r="O26" s="64" t="s">
        <v>39</v>
      </c>
      <c r="P26" s="61"/>
      <c r="Q26" s="73"/>
      <c r="R26" s="73"/>
      <c r="S26" s="59"/>
      <c r="T26" s="73"/>
      <c r="U26" s="60"/>
      <c r="V26" s="74"/>
      <c r="W26" s="75"/>
      <c r="X26" s="74"/>
      <c r="Y26" s="2"/>
      <c r="Z26" s="60"/>
      <c r="AA26" s="60"/>
      <c r="AB26" s="60"/>
      <c r="AC26" s="75"/>
    </row>
    <row r="27" spans="1:29" ht="25.35" customHeight="1">
      <c r="A27" s="63">
        <v>13</v>
      </c>
      <c r="B27" s="63">
        <v>11</v>
      </c>
      <c r="C27" s="68" t="s">
        <v>55</v>
      </c>
      <c r="D27" s="67">
        <v>2449.5500000000002</v>
      </c>
      <c r="E27" s="66">
        <v>3888.1</v>
      </c>
      <c r="F27" s="70">
        <f>(D27-E27)/E27</f>
        <v>-0.36998791183354329</v>
      </c>
      <c r="G27" s="67">
        <v>385</v>
      </c>
      <c r="H27" s="66">
        <v>35</v>
      </c>
      <c r="I27" s="66">
        <f>G27/H27</f>
        <v>11</v>
      </c>
      <c r="J27" s="66">
        <v>3</v>
      </c>
      <c r="K27" s="66">
        <v>9</v>
      </c>
      <c r="L27" s="67">
        <v>313523.61</v>
      </c>
      <c r="M27" s="67">
        <v>44223</v>
      </c>
      <c r="N27" s="65">
        <v>44666</v>
      </c>
      <c r="O27" s="64" t="s">
        <v>56</v>
      </c>
      <c r="P27" s="61"/>
      <c r="Q27" s="73"/>
      <c r="R27" s="75"/>
      <c r="S27" s="75"/>
      <c r="T27" s="82"/>
      <c r="V27" s="4"/>
      <c r="W27" s="2"/>
      <c r="X27" s="60"/>
    </row>
    <row r="28" spans="1:29" ht="25.35" customHeight="1">
      <c r="A28" s="63">
        <v>14</v>
      </c>
      <c r="B28" s="63">
        <v>16</v>
      </c>
      <c r="C28" s="68" t="s">
        <v>57</v>
      </c>
      <c r="D28" s="67">
        <v>1963</v>
      </c>
      <c r="E28" s="66">
        <v>1561</v>
      </c>
      <c r="F28" s="70">
        <f>(D28-E28)/E28</f>
        <v>0.25752722613709161</v>
      </c>
      <c r="G28" s="67">
        <v>515</v>
      </c>
      <c r="H28" s="66" t="s">
        <v>36</v>
      </c>
      <c r="I28" s="66" t="s">
        <v>36</v>
      </c>
      <c r="J28" s="66">
        <v>8</v>
      </c>
      <c r="K28" s="66">
        <v>5</v>
      </c>
      <c r="L28" s="67">
        <v>42864</v>
      </c>
      <c r="M28" s="67">
        <v>9162</v>
      </c>
      <c r="N28" s="65">
        <v>44694</v>
      </c>
      <c r="O28" s="64" t="s">
        <v>47</v>
      </c>
      <c r="P28" s="61"/>
      <c r="Q28" s="73"/>
      <c r="R28" s="75"/>
      <c r="S28" s="75"/>
      <c r="V28" s="4"/>
      <c r="W28" s="2"/>
      <c r="X28" s="60"/>
    </row>
    <row r="29" spans="1:29" ht="25.35" customHeight="1">
      <c r="A29" s="63">
        <v>15</v>
      </c>
      <c r="B29" s="63" t="s">
        <v>58</v>
      </c>
      <c r="C29" s="68" t="s">
        <v>59</v>
      </c>
      <c r="D29" s="67">
        <v>1208.5899999999999</v>
      </c>
      <c r="E29" s="66" t="s">
        <v>36</v>
      </c>
      <c r="F29" s="66" t="s">
        <v>36</v>
      </c>
      <c r="G29" s="67">
        <v>265</v>
      </c>
      <c r="H29" s="66">
        <v>6</v>
      </c>
      <c r="I29" s="66">
        <f t="shared" ref="I29:I34" si="2">G29/H29</f>
        <v>44.166666666666664</v>
      </c>
      <c r="J29" s="66">
        <v>5</v>
      </c>
      <c r="K29" s="66">
        <v>0</v>
      </c>
      <c r="L29" s="67">
        <v>1209</v>
      </c>
      <c r="M29" s="67">
        <v>265</v>
      </c>
      <c r="N29" s="65" t="s">
        <v>60</v>
      </c>
      <c r="O29" s="64" t="s">
        <v>43</v>
      </c>
      <c r="P29" s="61"/>
      <c r="Q29" s="73"/>
      <c r="R29" s="75"/>
      <c r="S29" s="60"/>
      <c r="T29" s="75"/>
    </row>
    <row r="30" spans="1:29" ht="25.35" customHeight="1">
      <c r="A30" s="63">
        <v>16</v>
      </c>
      <c r="B30" s="63">
        <v>15</v>
      </c>
      <c r="C30" s="68" t="s">
        <v>61</v>
      </c>
      <c r="D30" s="67">
        <v>1018.5</v>
      </c>
      <c r="E30" s="66">
        <v>1622.6999999999998</v>
      </c>
      <c r="F30" s="70">
        <f>(D30-E30)/E30</f>
        <v>-0.37234239230911437</v>
      </c>
      <c r="G30" s="67">
        <v>162</v>
      </c>
      <c r="H30" s="66">
        <v>11</v>
      </c>
      <c r="I30" s="66">
        <f t="shared" si="2"/>
        <v>14.727272727272727</v>
      </c>
      <c r="J30" s="66">
        <v>3</v>
      </c>
      <c r="K30" s="66">
        <v>7</v>
      </c>
      <c r="L30" s="67">
        <v>23988.38</v>
      </c>
      <c r="M30" s="67">
        <v>4033</v>
      </c>
      <c r="N30" s="65">
        <v>44680</v>
      </c>
      <c r="O30" s="64" t="s">
        <v>50</v>
      </c>
      <c r="P30" s="61"/>
      <c r="Q30" s="73"/>
      <c r="R30" s="75"/>
      <c r="S30" s="60"/>
      <c r="T30" s="75"/>
    </row>
    <row r="31" spans="1:29" ht="25.35" customHeight="1">
      <c r="A31" s="63">
        <v>17</v>
      </c>
      <c r="B31" s="69" t="s">
        <v>36</v>
      </c>
      <c r="C31" s="68" t="s">
        <v>62</v>
      </c>
      <c r="D31" s="67">
        <v>735.5</v>
      </c>
      <c r="E31" s="66" t="s">
        <v>36</v>
      </c>
      <c r="F31" s="66" t="s">
        <v>36</v>
      </c>
      <c r="G31" s="67">
        <v>364</v>
      </c>
      <c r="H31" s="66">
        <v>7</v>
      </c>
      <c r="I31" s="66">
        <f t="shared" si="2"/>
        <v>52</v>
      </c>
      <c r="J31" s="66">
        <v>1</v>
      </c>
      <c r="K31" s="66" t="s">
        <v>36</v>
      </c>
      <c r="L31" s="67">
        <v>182452</v>
      </c>
      <c r="M31" s="67">
        <v>35972</v>
      </c>
      <c r="N31" s="65">
        <v>44568</v>
      </c>
      <c r="O31" s="64" t="s">
        <v>39</v>
      </c>
      <c r="P31" s="61"/>
      <c r="Q31" s="73"/>
      <c r="R31" s="60"/>
      <c r="S31" s="75"/>
      <c r="T31" s="60"/>
    </row>
    <row r="32" spans="1:29" ht="25.35" customHeight="1">
      <c r="A32" s="63">
        <v>18</v>
      </c>
      <c r="B32" s="69" t="s">
        <v>36</v>
      </c>
      <c r="C32" s="68" t="s">
        <v>63</v>
      </c>
      <c r="D32" s="67">
        <v>586.54</v>
      </c>
      <c r="E32" s="66" t="s">
        <v>36</v>
      </c>
      <c r="F32" s="66" t="s">
        <v>36</v>
      </c>
      <c r="G32" s="67">
        <v>270</v>
      </c>
      <c r="H32" s="66">
        <v>6</v>
      </c>
      <c r="I32" s="66">
        <f t="shared" si="2"/>
        <v>45</v>
      </c>
      <c r="J32" s="66">
        <v>1</v>
      </c>
      <c r="K32" s="66" t="s">
        <v>36</v>
      </c>
      <c r="L32" s="67">
        <v>45906.5</v>
      </c>
      <c r="M32" s="67">
        <v>9833</v>
      </c>
      <c r="N32" s="65">
        <v>44470</v>
      </c>
      <c r="O32" s="64" t="s">
        <v>41</v>
      </c>
      <c r="P32" s="61"/>
      <c r="Q32" s="73"/>
      <c r="R32" s="61"/>
      <c r="S32" s="60"/>
    </row>
    <row r="33" spans="1:29" ht="25.35" customHeight="1">
      <c r="A33" s="63">
        <v>19</v>
      </c>
      <c r="B33" s="63">
        <v>18</v>
      </c>
      <c r="C33" s="68" t="s">
        <v>64</v>
      </c>
      <c r="D33" s="67">
        <v>354.3</v>
      </c>
      <c r="E33" s="66">
        <v>423.8</v>
      </c>
      <c r="F33" s="70">
        <f>(D33-E33)/E33</f>
        <v>-0.16399244926852288</v>
      </c>
      <c r="G33" s="67">
        <v>54</v>
      </c>
      <c r="H33" s="66">
        <v>4</v>
      </c>
      <c r="I33" s="66">
        <f t="shared" si="2"/>
        <v>13.5</v>
      </c>
      <c r="J33" s="66">
        <v>2</v>
      </c>
      <c r="K33" s="66">
        <v>9</v>
      </c>
      <c r="L33" s="67">
        <v>69513</v>
      </c>
      <c r="M33" s="67">
        <v>10691</v>
      </c>
      <c r="N33" s="65">
        <v>44666</v>
      </c>
      <c r="O33" s="64" t="s">
        <v>37</v>
      </c>
      <c r="P33" s="61"/>
      <c r="Q33" s="73"/>
      <c r="R33" s="61"/>
      <c r="S33" s="60"/>
    </row>
    <row r="34" spans="1:29" ht="25.35" customHeight="1">
      <c r="A34" s="63">
        <v>20</v>
      </c>
      <c r="B34" s="69" t="s">
        <v>36</v>
      </c>
      <c r="C34" s="68" t="s">
        <v>65</v>
      </c>
      <c r="D34" s="67">
        <v>325.5</v>
      </c>
      <c r="E34" s="66" t="s">
        <v>36</v>
      </c>
      <c r="F34" s="66" t="s">
        <v>36</v>
      </c>
      <c r="G34" s="67">
        <v>155</v>
      </c>
      <c r="H34" s="66">
        <v>7</v>
      </c>
      <c r="I34" s="66">
        <f t="shared" si="2"/>
        <v>22.142857142857142</v>
      </c>
      <c r="J34" s="66">
        <v>1</v>
      </c>
      <c r="K34" s="66" t="s">
        <v>36</v>
      </c>
      <c r="L34" s="67">
        <v>99329.37</v>
      </c>
      <c r="M34" s="67">
        <v>20480</v>
      </c>
      <c r="N34" s="65">
        <v>44603</v>
      </c>
      <c r="O34" s="64" t="s">
        <v>41</v>
      </c>
      <c r="P34" s="61"/>
      <c r="Q34" s="73"/>
      <c r="R34" s="60"/>
      <c r="S34" s="60"/>
      <c r="T34" s="75"/>
    </row>
    <row r="35" spans="1:29" ht="25.2" customHeight="1">
      <c r="A35" s="41"/>
      <c r="B35" s="41"/>
      <c r="C35" s="52" t="s">
        <v>66</v>
      </c>
      <c r="D35" s="62">
        <f>SUM(D23:D34)</f>
        <v>192983.9</v>
      </c>
      <c r="E35" s="62">
        <v>145802.72</v>
      </c>
      <c r="F35" s="72">
        <f>(D35-E35)/E35</f>
        <v>0.3235960207052378</v>
      </c>
      <c r="G35" s="62">
        <f>SUM(G23:G34)</f>
        <v>34031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X36" s="61"/>
    </row>
    <row r="37" spans="1:29" ht="25.35" customHeight="1">
      <c r="A37" s="63">
        <v>21</v>
      </c>
      <c r="B37" s="63">
        <v>17</v>
      </c>
      <c r="C37" s="68" t="s">
        <v>67</v>
      </c>
      <c r="D37" s="67">
        <v>251.7</v>
      </c>
      <c r="E37" s="66">
        <v>449.85</v>
      </c>
      <c r="F37" s="70">
        <f>(D37-E37)/E37</f>
        <v>-0.44048016005335117</v>
      </c>
      <c r="G37" s="67">
        <v>38</v>
      </c>
      <c r="H37" s="66">
        <v>3</v>
      </c>
      <c r="I37" s="66">
        <f>G37/H37</f>
        <v>12.666666666666666</v>
      </c>
      <c r="J37" s="66">
        <v>1</v>
      </c>
      <c r="K37" s="66">
        <v>5</v>
      </c>
      <c r="L37" s="67">
        <v>16533.62</v>
      </c>
      <c r="M37" s="67">
        <v>2802</v>
      </c>
      <c r="N37" s="65">
        <v>44694</v>
      </c>
      <c r="O37" s="64" t="s">
        <v>41</v>
      </c>
      <c r="P37" s="61"/>
      <c r="Q37" s="73"/>
      <c r="R37" s="60"/>
      <c r="S37" s="60"/>
      <c r="T37" s="75"/>
    </row>
    <row r="38" spans="1:29" ht="25.35" customHeight="1">
      <c r="A38" s="63">
        <v>22</v>
      </c>
      <c r="B38" s="23">
        <v>24</v>
      </c>
      <c r="C38" s="68" t="s">
        <v>68</v>
      </c>
      <c r="D38" s="67">
        <v>190</v>
      </c>
      <c r="E38" s="66">
        <v>183</v>
      </c>
      <c r="F38" s="70">
        <f>(D38-E38)/E38</f>
        <v>3.825136612021858E-2</v>
      </c>
      <c r="G38" s="67">
        <v>30</v>
      </c>
      <c r="H38" s="66" t="s">
        <v>36</v>
      </c>
      <c r="I38" s="66" t="s">
        <v>36</v>
      </c>
      <c r="J38" s="66">
        <v>2</v>
      </c>
      <c r="K38" s="66">
        <v>16</v>
      </c>
      <c r="L38" s="67">
        <v>17863</v>
      </c>
      <c r="M38" s="67">
        <v>2902</v>
      </c>
      <c r="N38" s="65">
        <v>44603</v>
      </c>
      <c r="O38" s="64" t="s">
        <v>47</v>
      </c>
      <c r="P38" s="9"/>
      <c r="Q38" s="73"/>
      <c r="R38" s="73"/>
      <c r="S38" s="59"/>
      <c r="T38" s="73"/>
      <c r="U38" s="60"/>
      <c r="V38" s="74"/>
      <c r="W38" s="60"/>
      <c r="X38" s="74"/>
      <c r="Y38" s="2"/>
      <c r="Z38" s="75"/>
      <c r="AA38" s="60"/>
      <c r="AB38" s="60"/>
      <c r="AC38" s="75"/>
    </row>
    <row r="39" spans="1:29" ht="25.35" customHeight="1">
      <c r="A39" s="63">
        <v>23</v>
      </c>
      <c r="B39" s="63">
        <v>20</v>
      </c>
      <c r="C39" s="68" t="s">
        <v>69</v>
      </c>
      <c r="D39" s="67">
        <v>174</v>
      </c>
      <c r="E39" s="66">
        <v>355</v>
      </c>
      <c r="F39" s="70">
        <f>(D39-E39)/E39</f>
        <v>-0.50985915492957745</v>
      </c>
      <c r="G39" s="67">
        <v>33</v>
      </c>
      <c r="H39" s="66" t="s">
        <v>36</v>
      </c>
      <c r="I39" s="66" t="s">
        <v>36</v>
      </c>
      <c r="J39" s="66">
        <v>2</v>
      </c>
      <c r="K39" s="66">
        <v>7</v>
      </c>
      <c r="L39" s="67">
        <v>39587</v>
      </c>
      <c r="M39" s="67">
        <v>8289</v>
      </c>
      <c r="N39" s="65">
        <v>44680</v>
      </c>
      <c r="O39" s="64" t="s">
        <v>47</v>
      </c>
      <c r="P39" s="61"/>
      <c r="Q39" s="73"/>
      <c r="R39" s="73"/>
      <c r="S39" s="59"/>
      <c r="T39" s="73"/>
      <c r="U39" s="60"/>
      <c r="V39" s="74"/>
      <c r="W39" s="60"/>
      <c r="X39" s="74"/>
      <c r="Y39" s="2"/>
      <c r="Z39" s="75"/>
      <c r="AA39" s="60"/>
      <c r="AB39" s="60"/>
      <c r="AC39" s="75"/>
    </row>
    <row r="40" spans="1:29" ht="25.35" customHeight="1">
      <c r="A40" s="63">
        <v>24</v>
      </c>
      <c r="B40" s="66" t="s">
        <v>36</v>
      </c>
      <c r="C40" s="68" t="s">
        <v>70</v>
      </c>
      <c r="D40" s="67">
        <v>147</v>
      </c>
      <c r="E40" s="66" t="s">
        <v>36</v>
      </c>
      <c r="F40" s="66" t="s">
        <v>36</v>
      </c>
      <c r="G40" s="67">
        <v>60</v>
      </c>
      <c r="H40" s="66">
        <v>6</v>
      </c>
      <c r="I40" s="66">
        <f>G40/H40</f>
        <v>10</v>
      </c>
      <c r="J40" s="66">
        <v>1</v>
      </c>
      <c r="K40" s="66" t="s">
        <v>36</v>
      </c>
      <c r="L40" s="67">
        <v>317328</v>
      </c>
      <c r="M40" s="67">
        <v>64424</v>
      </c>
      <c r="N40" s="65">
        <v>44554</v>
      </c>
      <c r="O40" s="64" t="s">
        <v>37</v>
      </c>
      <c r="P40" s="61"/>
      <c r="Q40" s="73"/>
      <c r="R40" s="73"/>
      <c r="S40" s="59"/>
      <c r="T40" s="73"/>
      <c r="V40" s="74"/>
      <c r="W40" s="75"/>
      <c r="X40" s="74"/>
      <c r="Y40" s="74"/>
      <c r="Z40" s="75"/>
      <c r="AA40" s="2"/>
      <c r="AB40" s="60"/>
      <c r="AC40" s="60"/>
    </row>
    <row r="41" spans="1:29" ht="25.35" customHeight="1">
      <c r="A41" s="63">
        <v>25</v>
      </c>
      <c r="B41" s="63">
        <v>28</v>
      </c>
      <c r="C41" s="68" t="s">
        <v>71</v>
      </c>
      <c r="D41" s="67">
        <v>128</v>
      </c>
      <c r="E41" s="66">
        <v>45</v>
      </c>
      <c r="F41" s="70">
        <f>(D41-E41)/E41</f>
        <v>1.8444444444444446</v>
      </c>
      <c r="G41" s="67">
        <v>22</v>
      </c>
      <c r="H41" s="66">
        <v>2</v>
      </c>
      <c r="I41" s="66">
        <f>G41/H41</f>
        <v>11</v>
      </c>
      <c r="J41" s="66">
        <v>1</v>
      </c>
      <c r="K41" s="66">
        <v>7</v>
      </c>
      <c r="L41" s="67">
        <v>17594</v>
      </c>
      <c r="M41" s="67">
        <v>2725</v>
      </c>
      <c r="N41" s="65">
        <v>44680</v>
      </c>
      <c r="O41" s="64" t="s">
        <v>37</v>
      </c>
      <c r="P41" s="61"/>
      <c r="Q41" s="73"/>
      <c r="R41" s="73"/>
      <c r="S41" s="59"/>
      <c r="T41" s="73"/>
      <c r="U41" s="60"/>
      <c r="V41" s="74"/>
      <c r="W41" s="60"/>
      <c r="X41" s="74"/>
      <c r="Y41" s="2"/>
      <c r="Z41" s="60"/>
      <c r="AA41" s="75"/>
      <c r="AB41" s="75"/>
      <c r="AC41" s="60"/>
    </row>
    <row r="42" spans="1:29" ht="25.35" customHeight="1">
      <c r="A42" s="63">
        <v>26</v>
      </c>
      <c r="B42" s="66" t="s">
        <v>36</v>
      </c>
      <c r="C42" s="68" t="s">
        <v>72</v>
      </c>
      <c r="D42" s="67">
        <v>95</v>
      </c>
      <c r="E42" s="66" t="s">
        <v>36</v>
      </c>
      <c r="F42" s="66" t="s">
        <v>36</v>
      </c>
      <c r="G42" s="67">
        <v>26</v>
      </c>
      <c r="H42" s="66">
        <v>1</v>
      </c>
      <c r="I42" s="66">
        <f>G42/H42</f>
        <v>26</v>
      </c>
      <c r="J42" s="66">
        <v>1</v>
      </c>
      <c r="K42" s="66" t="s">
        <v>36</v>
      </c>
      <c r="L42" s="67">
        <v>26984.65</v>
      </c>
      <c r="M42" s="67">
        <v>5621</v>
      </c>
      <c r="N42" s="65">
        <v>42762</v>
      </c>
      <c r="O42" s="64" t="s">
        <v>41</v>
      </c>
      <c r="P42" s="61"/>
      <c r="Q42" s="73"/>
      <c r="R42" s="73"/>
      <c r="S42" s="73"/>
      <c r="T42" s="73"/>
      <c r="U42" s="74"/>
      <c r="V42" s="74"/>
      <c r="W42" s="74"/>
      <c r="X42" s="75"/>
      <c r="Y42" s="60"/>
      <c r="Z42" s="75"/>
      <c r="AA42" s="2"/>
      <c r="AB42" s="60"/>
    </row>
    <row r="43" spans="1:29" ht="25.35" customHeight="1">
      <c r="A43" s="63">
        <v>27</v>
      </c>
      <c r="B43" s="63">
        <v>22</v>
      </c>
      <c r="C43" s="68" t="s">
        <v>73</v>
      </c>
      <c r="D43" s="67">
        <v>52</v>
      </c>
      <c r="E43" s="66">
        <v>218</v>
      </c>
      <c r="F43" s="70">
        <f>(D43-E43)/E43</f>
        <v>-0.76146788990825687</v>
      </c>
      <c r="G43" s="67">
        <v>8</v>
      </c>
      <c r="H43" s="66" t="s">
        <v>36</v>
      </c>
      <c r="I43" s="66" t="s">
        <v>36</v>
      </c>
      <c r="J43" s="66">
        <v>1</v>
      </c>
      <c r="K43" s="66">
        <v>6</v>
      </c>
      <c r="L43" s="67">
        <v>8750</v>
      </c>
      <c r="M43" s="67">
        <v>1494</v>
      </c>
      <c r="N43" s="65">
        <v>44687</v>
      </c>
      <c r="O43" s="64" t="s">
        <v>47</v>
      </c>
      <c r="P43" s="61"/>
      <c r="Q43" s="73"/>
      <c r="R43" s="73"/>
      <c r="S43" s="59"/>
      <c r="T43" s="73"/>
      <c r="U43" s="74"/>
      <c r="V43" s="74"/>
      <c r="W43" s="75"/>
      <c r="X43" s="74"/>
      <c r="Y43" s="2"/>
      <c r="Z43" s="60"/>
      <c r="AA43" s="60"/>
      <c r="AB43" s="60"/>
      <c r="AC43" s="75"/>
    </row>
    <row r="44" spans="1:29" ht="25.35" customHeight="1">
      <c r="A44" s="63">
        <v>28</v>
      </c>
      <c r="B44" s="23">
        <v>29</v>
      </c>
      <c r="C44" s="68" t="s">
        <v>74</v>
      </c>
      <c r="D44" s="67">
        <v>26</v>
      </c>
      <c r="E44" s="66">
        <v>43</v>
      </c>
      <c r="F44" s="70">
        <f>(D44-E44)/E44</f>
        <v>-0.39534883720930231</v>
      </c>
      <c r="G44" s="67">
        <v>6</v>
      </c>
      <c r="H44" s="66">
        <v>1</v>
      </c>
      <c r="I44" s="66">
        <f>G44/H44</f>
        <v>6</v>
      </c>
      <c r="J44" s="66">
        <v>1</v>
      </c>
      <c r="K44" s="66" t="s">
        <v>36</v>
      </c>
      <c r="L44" s="67">
        <v>9798</v>
      </c>
      <c r="M44" s="67">
        <v>1786</v>
      </c>
      <c r="N44" s="65">
        <v>44617</v>
      </c>
      <c r="O44" s="64" t="s">
        <v>37</v>
      </c>
      <c r="P44" s="61"/>
      <c r="Q44" s="73"/>
      <c r="R44" s="73"/>
      <c r="S44" s="59"/>
      <c r="T44" s="73"/>
      <c r="U44" s="60"/>
      <c r="V44" s="74"/>
      <c r="W44" s="75"/>
      <c r="X44" s="74"/>
      <c r="Y44" s="2"/>
      <c r="Z44" s="60"/>
      <c r="AA44" s="60"/>
      <c r="AB44" s="60"/>
      <c r="AC44" s="75"/>
    </row>
    <row r="45" spans="1:29" ht="25.35" customHeight="1">
      <c r="A45" s="41"/>
      <c r="B45" s="41"/>
      <c r="C45" s="52" t="s">
        <v>75</v>
      </c>
      <c r="D45" s="62">
        <f>SUM(D35:D44)</f>
        <v>194047.6</v>
      </c>
      <c r="E45" s="62">
        <v>147222.28</v>
      </c>
      <c r="F45" s="72">
        <f t="shared" ref="F45" si="3">(D45-E45)/E45</f>
        <v>0.31805865253547227</v>
      </c>
      <c r="G45" s="62">
        <f>SUM(G35:G44)</f>
        <v>34254</v>
      </c>
      <c r="H45" s="62"/>
      <c r="I45" s="43"/>
      <c r="J45" s="42"/>
      <c r="K45" s="44"/>
      <c r="L45" s="45"/>
      <c r="M45" s="49"/>
      <c r="N45" s="46"/>
      <c r="O45" s="53"/>
      <c r="R45" s="61"/>
      <c r="U45" s="61"/>
      <c r="V45" s="61"/>
      <c r="X45" s="61"/>
    </row>
    <row r="46" spans="1:29" ht="23.1" customHeight="1">
      <c r="X46" s="4"/>
    </row>
    <row r="47" spans="1:29" ht="17.25" customHeight="1"/>
    <row r="58" spans="16:18">
      <c r="R58" s="61"/>
    </row>
    <row r="63" spans="16:18">
      <c r="P63" s="61"/>
    </row>
    <row r="67" spans="21:24" ht="12" customHeight="1"/>
    <row r="77" spans="21:24">
      <c r="U77" s="61"/>
      <c r="V77" s="61"/>
      <c r="X77" s="61"/>
    </row>
  </sheetData>
  <sortState xmlns:xlrd2="http://schemas.microsoft.com/office/spreadsheetml/2017/richdata2" ref="B13:O45">
    <sortCondition descending="1" ref="D13:D45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BCC6B-A3CF-4D1D-A785-E8C0FF9D9CC9}">
  <dimension ref="A1:AC83"/>
  <sheetViews>
    <sheetView topLeftCell="A28" zoomScale="60" zoomScaleNormal="60" workbookViewId="0">
      <selection activeCell="C31" sqref="C3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4.4414062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76</v>
      </c>
      <c r="F1" s="30"/>
      <c r="G1" s="30"/>
      <c r="H1" s="30"/>
      <c r="I1" s="30"/>
    </row>
    <row r="2" spans="1:29" ht="19.5" customHeight="1">
      <c r="E2" s="30" t="s">
        <v>1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Y5" s="4"/>
    </row>
    <row r="6" spans="1:29">
      <c r="A6" s="207"/>
      <c r="B6" s="207"/>
      <c r="C6" s="212"/>
      <c r="D6" s="32" t="s">
        <v>13</v>
      </c>
      <c r="E6" s="32" t="s">
        <v>77</v>
      </c>
      <c r="F6" s="212"/>
      <c r="G6" s="212" t="s">
        <v>13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Y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Y9" s="60"/>
      <c r="Z9" s="61"/>
    </row>
    <row r="10" spans="1:29" ht="21.6">
      <c r="A10" s="207"/>
      <c r="B10" s="207"/>
      <c r="C10" s="212"/>
      <c r="D10" s="32" t="s">
        <v>28</v>
      </c>
      <c r="E10" s="32" t="s">
        <v>78</v>
      </c>
      <c r="F10" s="212"/>
      <c r="G10" s="32" t="s">
        <v>28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Y10" s="60"/>
      <c r="Z10" s="61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0"/>
      <c r="X11" s="61"/>
      <c r="Y11" s="4"/>
      <c r="Z11" s="61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63">
        <v>1</v>
      </c>
      <c r="C13" s="68" t="s">
        <v>38</v>
      </c>
      <c r="D13" s="67">
        <v>50773.91</v>
      </c>
      <c r="E13" s="66">
        <v>95754.78</v>
      </c>
      <c r="F13" s="70">
        <f>(D13-E13)/E13</f>
        <v>-0.46975064847937614</v>
      </c>
      <c r="G13" s="67">
        <v>7070</v>
      </c>
      <c r="H13" s="66">
        <v>320</v>
      </c>
      <c r="I13" s="66">
        <f t="shared" ref="I13:I19" si="0">G13/H13</f>
        <v>22.09375</v>
      </c>
      <c r="J13" s="66">
        <v>18</v>
      </c>
      <c r="K13" s="66">
        <v>2</v>
      </c>
      <c r="L13" s="67">
        <v>155045</v>
      </c>
      <c r="M13" s="67">
        <v>21362</v>
      </c>
      <c r="N13" s="65">
        <v>44708</v>
      </c>
      <c r="O13" s="64" t="s">
        <v>39</v>
      </c>
      <c r="P13" s="61"/>
      <c r="Q13" s="73"/>
      <c r="R13" s="73"/>
      <c r="S13" s="73"/>
      <c r="T13" s="73"/>
      <c r="V13" s="61"/>
      <c r="W13" s="60"/>
      <c r="X13" s="60"/>
      <c r="Y13" s="2"/>
      <c r="Z13" s="2"/>
      <c r="AA13" s="2"/>
      <c r="AB13" s="61"/>
      <c r="AC13" s="60"/>
    </row>
    <row r="14" spans="1:29" ht="25.35" customHeight="1">
      <c r="A14" s="63">
        <v>2</v>
      </c>
      <c r="B14" s="63" t="s">
        <v>34</v>
      </c>
      <c r="C14" s="68" t="s">
        <v>40</v>
      </c>
      <c r="D14" s="67">
        <v>20181.46</v>
      </c>
      <c r="E14" s="66" t="s">
        <v>36</v>
      </c>
      <c r="F14" s="66" t="s">
        <v>36</v>
      </c>
      <c r="G14" s="67">
        <v>4691</v>
      </c>
      <c r="H14" s="66">
        <v>280</v>
      </c>
      <c r="I14" s="66">
        <f t="shared" si="0"/>
        <v>16.75357142857143</v>
      </c>
      <c r="J14" s="66">
        <v>16</v>
      </c>
      <c r="K14" s="66">
        <v>1</v>
      </c>
      <c r="L14" s="67">
        <v>25225.93</v>
      </c>
      <c r="M14" s="67">
        <v>5806</v>
      </c>
      <c r="N14" s="65">
        <v>44715</v>
      </c>
      <c r="O14" s="64" t="s">
        <v>41</v>
      </c>
      <c r="P14" s="61"/>
      <c r="Q14" s="73"/>
      <c r="R14" s="73"/>
      <c r="S14" s="59"/>
      <c r="T14" s="73"/>
      <c r="U14" s="60"/>
      <c r="V14" s="74"/>
      <c r="W14" s="74"/>
      <c r="X14" s="60"/>
      <c r="Y14" s="2"/>
      <c r="Z14" s="75"/>
      <c r="AA14" s="60"/>
      <c r="AB14" s="75"/>
      <c r="AC14" s="60"/>
    </row>
    <row r="15" spans="1:29" ht="25.35" customHeight="1">
      <c r="A15" s="63">
        <v>3</v>
      </c>
      <c r="B15" s="63">
        <v>2</v>
      </c>
      <c r="C15" s="68" t="s">
        <v>42</v>
      </c>
      <c r="D15" s="67">
        <v>16239.12</v>
      </c>
      <c r="E15" s="66">
        <v>31667.360000000001</v>
      </c>
      <c r="F15" s="70">
        <f t="shared" ref="F15:F23" si="1">(D15-E15)/E15</f>
        <v>-0.48719691189919206</v>
      </c>
      <c r="G15" s="67">
        <v>2471</v>
      </c>
      <c r="H15" s="66">
        <v>205</v>
      </c>
      <c r="I15" s="66">
        <f t="shared" si="0"/>
        <v>12.053658536585365</v>
      </c>
      <c r="J15" s="66">
        <v>18</v>
      </c>
      <c r="K15" s="66">
        <v>5</v>
      </c>
      <c r="L15" s="67">
        <v>391936</v>
      </c>
      <c r="M15" s="67">
        <v>54569</v>
      </c>
      <c r="N15" s="65">
        <v>44687</v>
      </c>
      <c r="O15" s="64" t="s">
        <v>43</v>
      </c>
      <c r="P15" s="61"/>
      <c r="Q15" s="73"/>
      <c r="R15" s="73"/>
      <c r="S15" s="59"/>
      <c r="T15" s="73"/>
      <c r="U15" s="60"/>
      <c r="V15" s="74"/>
      <c r="W15" s="74"/>
      <c r="X15" s="60"/>
      <c r="Y15" s="2"/>
      <c r="Z15" s="75"/>
      <c r="AA15" s="60"/>
      <c r="AB15" s="75"/>
      <c r="AC15" s="60"/>
    </row>
    <row r="16" spans="1:29" ht="25.35" customHeight="1">
      <c r="A16" s="63">
        <v>4</v>
      </c>
      <c r="B16" s="63">
        <v>3</v>
      </c>
      <c r="C16" s="68" t="s">
        <v>44</v>
      </c>
      <c r="D16" s="67">
        <v>10063.299999999999</v>
      </c>
      <c r="E16" s="66">
        <v>21280.79</v>
      </c>
      <c r="F16" s="70">
        <f t="shared" si="1"/>
        <v>-0.52711811920516116</v>
      </c>
      <c r="G16" s="67">
        <v>2057</v>
      </c>
      <c r="H16" s="66">
        <v>164</v>
      </c>
      <c r="I16" s="66">
        <f t="shared" si="0"/>
        <v>12.542682926829269</v>
      </c>
      <c r="J16" s="66">
        <v>10</v>
      </c>
      <c r="K16" s="66">
        <v>10</v>
      </c>
      <c r="L16" s="67">
        <v>390981</v>
      </c>
      <c r="M16" s="67">
        <v>75875</v>
      </c>
      <c r="N16" s="65">
        <v>44652</v>
      </c>
      <c r="O16" s="64" t="s">
        <v>39</v>
      </c>
      <c r="P16" s="61"/>
      <c r="Q16" s="73"/>
      <c r="R16" s="73"/>
      <c r="S16" s="59"/>
      <c r="T16" s="73"/>
      <c r="U16" s="60"/>
      <c r="V16" s="74"/>
      <c r="W16" s="74"/>
      <c r="X16" s="2"/>
      <c r="Y16" s="60"/>
      <c r="Z16" s="60"/>
      <c r="AA16" s="75"/>
      <c r="AB16" s="75"/>
      <c r="AC16" s="60"/>
    </row>
    <row r="17" spans="1:29" ht="25.35" customHeight="1">
      <c r="A17" s="63">
        <v>5</v>
      </c>
      <c r="B17" s="63">
        <v>4</v>
      </c>
      <c r="C17" s="68" t="s">
        <v>49</v>
      </c>
      <c r="D17" s="67">
        <v>5564.79</v>
      </c>
      <c r="E17" s="66">
        <v>21222.36</v>
      </c>
      <c r="F17" s="70">
        <f t="shared" si="1"/>
        <v>-0.73778646672660342</v>
      </c>
      <c r="G17" s="67">
        <v>1343</v>
      </c>
      <c r="H17" s="66">
        <v>150</v>
      </c>
      <c r="I17" s="66">
        <f t="shared" si="0"/>
        <v>8.9533333333333331</v>
      </c>
      <c r="J17" s="66">
        <v>13</v>
      </c>
      <c r="K17" s="66">
        <v>2</v>
      </c>
      <c r="L17" s="67">
        <v>26787.15</v>
      </c>
      <c r="M17" s="67">
        <v>6006</v>
      </c>
      <c r="N17" s="65">
        <v>44708</v>
      </c>
      <c r="O17" s="64" t="s">
        <v>50</v>
      </c>
      <c r="P17" s="61"/>
      <c r="Q17" s="73"/>
      <c r="R17" s="73"/>
      <c r="S17" s="59"/>
      <c r="T17" s="73"/>
      <c r="U17" s="60"/>
      <c r="V17" s="74"/>
      <c r="W17" s="74"/>
      <c r="X17" s="2"/>
      <c r="Y17" s="60"/>
      <c r="Z17" s="75"/>
      <c r="AA17" s="60"/>
      <c r="AB17" s="60"/>
      <c r="AC17" s="75"/>
    </row>
    <row r="18" spans="1:29" ht="25.35" customHeight="1">
      <c r="A18" s="63">
        <v>6</v>
      </c>
      <c r="B18" s="76">
        <v>5</v>
      </c>
      <c r="C18" s="68" t="s">
        <v>51</v>
      </c>
      <c r="D18" s="67">
        <v>5497.87</v>
      </c>
      <c r="E18" s="66">
        <v>19272.59</v>
      </c>
      <c r="F18" s="70">
        <f t="shared" si="1"/>
        <v>-0.71473112850945308</v>
      </c>
      <c r="G18" s="67">
        <v>1621</v>
      </c>
      <c r="H18" s="66">
        <v>46</v>
      </c>
      <c r="I18" s="66">
        <f t="shared" si="0"/>
        <v>35.239130434782609</v>
      </c>
      <c r="J18" s="66">
        <v>8</v>
      </c>
      <c r="K18" s="66">
        <v>9</v>
      </c>
      <c r="L18" s="67">
        <v>171830.86</v>
      </c>
      <c r="M18" s="67">
        <v>41725</v>
      </c>
      <c r="N18" s="65">
        <v>44659</v>
      </c>
      <c r="O18" s="64" t="s">
        <v>41</v>
      </c>
      <c r="P18" s="61"/>
      <c r="Q18" s="73"/>
      <c r="R18" s="60"/>
      <c r="S18" s="60"/>
      <c r="T18" s="75"/>
    </row>
    <row r="19" spans="1:29" ht="25.35" customHeight="1">
      <c r="A19" s="63">
        <v>7</v>
      </c>
      <c r="B19" s="63">
        <v>8</v>
      </c>
      <c r="C19" s="68" t="s">
        <v>45</v>
      </c>
      <c r="D19" s="67">
        <v>5393.04</v>
      </c>
      <c r="E19" s="66">
        <v>10401.65</v>
      </c>
      <c r="F19" s="70">
        <f t="shared" si="1"/>
        <v>-0.48152072027034171</v>
      </c>
      <c r="G19" s="67">
        <v>1106</v>
      </c>
      <c r="H19" s="66">
        <v>74</v>
      </c>
      <c r="I19" s="66">
        <f t="shared" si="0"/>
        <v>14.945945945945946</v>
      </c>
      <c r="J19" s="66">
        <v>6</v>
      </c>
      <c r="K19" s="66">
        <v>12</v>
      </c>
      <c r="L19" s="67">
        <v>189134</v>
      </c>
      <c r="M19" s="67">
        <v>37922</v>
      </c>
      <c r="N19" s="65">
        <v>44638</v>
      </c>
      <c r="O19" s="64" t="s">
        <v>37</v>
      </c>
      <c r="P19" s="61"/>
      <c r="Q19" s="73"/>
      <c r="R19" s="75"/>
      <c r="S19" s="75"/>
      <c r="T19" s="82"/>
    </row>
    <row r="20" spans="1:29" ht="25.35" customHeight="1">
      <c r="A20" s="63">
        <v>8</v>
      </c>
      <c r="B20" s="63">
        <v>6</v>
      </c>
      <c r="C20" s="68" t="s">
        <v>53</v>
      </c>
      <c r="D20" s="67">
        <v>5249</v>
      </c>
      <c r="E20" s="66">
        <v>13778</v>
      </c>
      <c r="F20" s="70">
        <f t="shared" si="1"/>
        <v>-0.61903033822035125</v>
      </c>
      <c r="G20" s="67">
        <v>735</v>
      </c>
      <c r="H20" s="66" t="s">
        <v>36</v>
      </c>
      <c r="I20" s="66" t="s">
        <v>36</v>
      </c>
      <c r="J20" s="66">
        <v>9</v>
      </c>
      <c r="K20" s="66">
        <v>7</v>
      </c>
      <c r="L20" s="67">
        <v>112921</v>
      </c>
      <c r="M20" s="67">
        <v>16723</v>
      </c>
      <c r="N20" s="65">
        <v>44673</v>
      </c>
      <c r="O20" s="64" t="s">
        <v>47</v>
      </c>
      <c r="P20" s="61"/>
      <c r="Q20" s="73"/>
      <c r="R20" s="75"/>
      <c r="S20" s="75"/>
    </row>
    <row r="21" spans="1:29" ht="25.35" customHeight="1">
      <c r="A21" s="63">
        <v>9</v>
      </c>
      <c r="B21" s="63">
        <v>7</v>
      </c>
      <c r="C21" s="68" t="s">
        <v>46</v>
      </c>
      <c r="D21" s="67">
        <v>4567</v>
      </c>
      <c r="E21" s="66">
        <v>12382</v>
      </c>
      <c r="F21" s="70">
        <f t="shared" si="1"/>
        <v>-0.63115813277338073</v>
      </c>
      <c r="G21" s="67">
        <v>699</v>
      </c>
      <c r="H21" s="66" t="s">
        <v>36</v>
      </c>
      <c r="I21" s="66" t="s">
        <v>36</v>
      </c>
      <c r="J21" s="66">
        <v>10</v>
      </c>
      <c r="K21" s="66">
        <v>3</v>
      </c>
      <c r="L21" s="67">
        <v>39541</v>
      </c>
      <c r="M21" s="67">
        <v>6662</v>
      </c>
      <c r="N21" s="65">
        <v>44701</v>
      </c>
      <c r="O21" s="64" t="s">
        <v>47</v>
      </c>
      <c r="P21" s="61"/>
      <c r="Q21" s="73"/>
      <c r="R21" s="75"/>
      <c r="S21" s="60"/>
      <c r="T21" s="75"/>
    </row>
    <row r="22" spans="1:29" ht="25.35" customHeight="1">
      <c r="A22" s="63">
        <v>10</v>
      </c>
      <c r="B22" s="63">
        <v>9</v>
      </c>
      <c r="C22" s="68" t="s">
        <v>48</v>
      </c>
      <c r="D22" s="67">
        <v>4019.78</v>
      </c>
      <c r="E22" s="66">
        <v>9464.0499999999993</v>
      </c>
      <c r="F22" s="70">
        <f t="shared" si="1"/>
        <v>-0.57525794982063694</v>
      </c>
      <c r="G22" s="67">
        <v>843</v>
      </c>
      <c r="H22" s="66">
        <v>80</v>
      </c>
      <c r="I22" s="66">
        <f>G22/H22</f>
        <v>10.5375</v>
      </c>
      <c r="J22" s="66">
        <v>7</v>
      </c>
      <c r="K22" s="66">
        <v>13</v>
      </c>
      <c r="L22" s="67">
        <v>277165</v>
      </c>
      <c r="M22" s="67">
        <v>55618</v>
      </c>
      <c r="N22" s="65">
        <v>44631</v>
      </c>
      <c r="O22" s="64" t="s">
        <v>43</v>
      </c>
      <c r="P22" s="61"/>
      <c r="Q22" s="73"/>
      <c r="R22" s="75"/>
      <c r="S22" s="60"/>
      <c r="T22" s="75"/>
    </row>
    <row r="23" spans="1:29" ht="25.35" customHeight="1">
      <c r="A23" s="41"/>
      <c r="B23" s="41"/>
      <c r="C23" s="52" t="s">
        <v>52</v>
      </c>
      <c r="D23" s="62">
        <f>SUM(D13:D22)</f>
        <v>127549.26999999997</v>
      </c>
      <c r="E23" s="62">
        <v>244200.27999999997</v>
      </c>
      <c r="F23" s="20">
        <f t="shared" si="1"/>
        <v>-0.47768581592125942</v>
      </c>
      <c r="G23" s="62">
        <f>SUM(G13:G22)</f>
        <v>22636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12</v>
      </c>
      <c r="C25" s="68" t="s">
        <v>55</v>
      </c>
      <c r="D25" s="67">
        <v>3888.1</v>
      </c>
      <c r="E25" s="66">
        <v>7641.93</v>
      </c>
      <c r="F25" s="70">
        <f>(D25-E25)/E25</f>
        <v>-0.49121491560378078</v>
      </c>
      <c r="G25" s="67">
        <v>629</v>
      </c>
      <c r="H25" s="66">
        <v>60</v>
      </c>
      <c r="I25" s="66">
        <f>G25/H25</f>
        <v>10.483333333333333</v>
      </c>
      <c r="J25" s="66">
        <v>5</v>
      </c>
      <c r="K25" s="66">
        <v>8</v>
      </c>
      <c r="L25" s="67">
        <v>311074.06</v>
      </c>
      <c r="M25" s="67">
        <v>43838</v>
      </c>
      <c r="N25" s="65">
        <v>44666</v>
      </c>
      <c r="O25" s="64" t="s">
        <v>56</v>
      </c>
      <c r="P25" s="61"/>
      <c r="Q25" s="73"/>
      <c r="R25" s="60"/>
      <c r="S25" s="75"/>
      <c r="T25" s="60"/>
    </row>
    <row r="26" spans="1:29" ht="25.35" customHeight="1">
      <c r="A26" s="63">
        <v>12</v>
      </c>
      <c r="B26" s="63">
        <v>10</v>
      </c>
      <c r="C26" s="68" t="s">
        <v>54</v>
      </c>
      <c r="D26" s="67">
        <v>3591.48</v>
      </c>
      <c r="E26" s="66">
        <v>8976.7000000000007</v>
      </c>
      <c r="F26" s="70">
        <f>(D26-E26)/E26</f>
        <v>-0.59991088039034401</v>
      </c>
      <c r="G26" s="67">
        <v>586</v>
      </c>
      <c r="H26" s="66">
        <v>45</v>
      </c>
      <c r="I26" s="66">
        <f>G26/H26</f>
        <v>13.022222222222222</v>
      </c>
      <c r="J26" s="66">
        <v>5</v>
      </c>
      <c r="K26" s="66">
        <v>9</v>
      </c>
      <c r="L26" s="67">
        <v>186092</v>
      </c>
      <c r="M26" s="67">
        <v>27487</v>
      </c>
      <c r="N26" s="65">
        <v>44659</v>
      </c>
      <c r="O26" s="64" t="s">
        <v>39</v>
      </c>
      <c r="P26" s="61"/>
      <c r="Q26" s="73"/>
      <c r="R26" s="61"/>
      <c r="S26" s="60"/>
    </row>
    <row r="27" spans="1:29" ht="25.35" customHeight="1">
      <c r="A27" s="63">
        <v>13</v>
      </c>
      <c r="B27" s="63" t="s">
        <v>58</v>
      </c>
      <c r="C27" s="68" t="s">
        <v>35</v>
      </c>
      <c r="D27" s="67">
        <v>3526.85</v>
      </c>
      <c r="E27" s="66" t="s">
        <v>36</v>
      </c>
      <c r="F27" s="66" t="s">
        <v>36</v>
      </c>
      <c r="G27" s="67">
        <v>528</v>
      </c>
      <c r="H27" s="66">
        <v>12</v>
      </c>
      <c r="I27" s="66">
        <f>G27/H27</f>
        <v>44</v>
      </c>
      <c r="J27" s="66">
        <v>7</v>
      </c>
      <c r="K27" s="66">
        <v>0</v>
      </c>
      <c r="L27" s="67">
        <v>3527</v>
      </c>
      <c r="M27" s="67">
        <v>528</v>
      </c>
      <c r="N27" s="65" t="s">
        <v>60</v>
      </c>
      <c r="O27" s="64" t="s">
        <v>37</v>
      </c>
      <c r="P27" s="61"/>
      <c r="Q27" s="73"/>
      <c r="R27" s="60"/>
      <c r="S27" s="2"/>
      <c r="T27" s="61"/>
    </row>
    <row r="28" spans="1:29" ht="25.35" customHeight="1">
      <c r="A28" s="63">
        <v>14</v>
      </c>
      <c r="B28" s="63">
        <v>14</v>
      </c>
      <c r="C28" s="68" t="s">
        <v>79</v>
      </c>
      <c r="D28" s="67">
        <v>2477.67</v>
      </c>
      <c r="E28" s="66">
        <v>4657.7299999999996</v>
      </c>
      <c r="F28" s="70">
        <f>(D28-E28)/E28</f>
        <v>-0.4680520339306915</v>
      </c>
      <c r="G28" s="67">
        <v>434</v>
      </c>
      <c r="H28" s="66">
        <v>47</v>
      </c>
      <c r="I28" s="66">
        <f>G28/H28</f>
        <v>9.2340425531914896</v>
      </c>
      <c r="J28" s="66">
        <v>12</v>
      </c>
      <c r="K28" s="66">
        <v>2</v>
      </c>
      <c r="L28" s="67">
        <v>7135.4</v>
      </c>
      <c r="M28" s="67">
        <v>1189</v>
      </c>
      <c r="N28" s="65">
        <v>44708</v>
      </c>
      <c r="O28" s="64" t="s">
        <v>80</v>
      </c>
      <c r="P28" s="9"/>
      <c r="Q28" s="73"/>
      <c r="R28" s="75"/>
      <c r="S28" s="75"/>
      <c r="T28" s="60"/>
    </row>
    <row r="29" spans="1:29" ht="25.35" customHeight="1">
      <c r="A29" s="63">
        <v>15</v>
      </c>
      <c r="B29" s="63">
        <v>15</v>
      </c>
      <c r="C29" s="68" t="s">
        <v>61</v>
      </c>
      <c r="D29" s="67">
        <v>1622.6999999999998</v>
      </c>
      <c r="E29" s="66">
        <v>2170.8000000000002</v>
      </c>
      <c r="F29" s="70">
        <f>(D29-E29)/E29</f>
        <v>-0.25248756218905488</v>
      </c>
      <c r="G29" s="67">
        <v>287</v>
      </c>
      <c r="H29" s="66">
        <v>13</v>
      </c>
      <c r="I29" s="66">
        <f>G29/H29</f>
        <v>22.076923076923077</v>
      </c>
      <c r="J29" s="66">
        <v>7</v>
      </c>
      <c r="K29" s="66">
        <v>6</v>
      </c>
      <c r="L29" s="67">
        <v>22969.88</v>
      </c>
      <c r="M29" s="67">
        <v>3871</v>
      </c>
      <c r="N29" s="65">
        <v>44680</v>
      </c>
      <c r="O29" s="64" t="s">
        <v>50</v>
      </c>
      <c r="P29" s="61"/>
      <c r="Q29" s="73"/>
      <c r="R29" s="60"/>
      <c r="S29" s="60"/>
      <c r="T29" s="75"/>
    </row>
    <row r="30" spans="1:29" ht="25.35" customHeight="1">
      <c r="A30" s="63">
        <v>16</v>
      </c>
      <c r="B30" s="63">
        <v>11</v>
      </c>
      <c r="C30" s="68" t="s">
        <v>57</v>
      </c>
      <c r="D30" s="67">
        <v>1561</v>
      </c>
      <c r="E30" s="66">
        <v>7743</v>
      </c>
      <c r="F30" s="70">
        <f>(D30-E30)/E30</f>
        <v>-0.79839855353222267</v>
      </c>
      <c r="G30" s="67">
        <v>308</v>
      </c>
      <c r="H30" s="66" t="s">
        <v>36</v>
      </c>
      <c r="I30" s="66" t="s">
        <v>36</v>
      </c>
      <c r="J30" s="66">
        <v>8</v>
      </c>
      <c r="K30" s="66">
        <v>4</v>
      </c>
      <c r="L30" s="67">
        <v>40901</v>
      </c>
      <c r="M30" s="67">
        <v>8647</v>
      </c>
      <c r="N30" s="65">
        <v>44694</v>
      </c>
      <c r="O30" s="64" t="s">
        <v>47</v>
      </c>
      <c r="P30" s="61"/>
      <c r="Q30" s="73"/>
      <c r="R30" s="60"/>
      <c r="S30" s="60"/>
      <c r="T30" s="75"/>
    </row>
    <row r="31" spans="1:29" ht="25.35" customHeight="1">
      <c r="A31" s="63">
        <v>17</v>
      </c>
      <c r="B31" s="63">
        <v>19</v>
      </c>
      <c r="C31" s="68" t="s">
        <v>67</v>
      </c>
      <c r="D31" s="67">
        <v>449.85</v>
      </c>
      <c r="E31" s="66">
        <v>1051.23</v>
      </c>
      <c r="F31" s="70">
        <f>(D31-E31)/E31</f>
        <v>-0.5720727148197825</v>
      </c>
      <c r="G31" s="67">
        <v>70</v>
      </c>
      <c r="H31" s="66">
        <v>7</v>
      </c>
      <c r="I31" s="66">
        <f>G31/H31</f>
        <v>10</v>
      </c>
      <c r="J31" s="66">
        <v>1</v>
      </c>
      <c r="K31" s="66">
        <v>4</v>
      </c>
      <c r="L31" s="67">
        <v>16281.92</v>
      </c>
      <c r="M31" s="67">
        <v>2764</v>
      </c>
      <c r="N31" s="65">
        <v>44694</v>
      </c>
      <c r="O31" s="64" t="s">
        <v>41</v>
      </c>
      <c r="P31" s="9"/>
      <c r="Q31" s="73"/>
      <c r="R31" s="73"/>
      <c r="S31" s="59"/>
      <c r="T31" s="73"/>
      <c r="U31" s="60"/>
      <c r="V31" s="74"/>
      <c r="W31" s="74"/>
      <c r="X31" s="2"/>
      <c r="Y31" s="60"/>
      <c r="Z31" s="75"/>
      <c r="AA31" s="60"/>
      <c r="AB31" s="60"/>
      <c r="AC31" s="75"/>
    </row>
    <row r="32" spans="1:29" ht="25.35" customHeight="1">
      <c r="A32" s="63">
        <v>18</v>
      </c>
      <c r="B32" s="63">
        <v>18</v>
      </c>
      <c r="C32" s="68" t="s">
        <v>64</v>
      </c>
      <c r="D32" s="67">
        <v>423.8</v>
      </c>
      <c r="E32" s="66">
        <v>1560.4</v>
      </c>
      <c r="F32" s="70">
        <f>(D32-E32)/E32</f>
        <v>-0.72840297359651374</v>
      </c>
      <c r="G32" s="67">
        <v>64</v>
      </c>
      <c r="H32" s="66">
        <v>7</v>
      </c>
      <c r="I32" s="66">
        <f>G32/H32</f>
        <v>9.1428571428571423</v>
      </c>
      <c r="J32" s="66">
        <v>2</v>
      </c>
      <c r="K32" s="66">
        <v>8</v>
      </c>
      <c r="L32" s="67">
        <v>69159</v>
      </c>
      <c r="M32" s="67">
        <v>10637</v>
      </c>
      <c r="N32" s="65">
        <v>44666</v>
      </c>
      <c r="O32" s="64" t="s">
        <v>37</v>
      </c>
      <c r="P32" s="61"/>
      <c r="Q32" s="73"/>
      <c r="R32" s="73"/>
      <c r="S32" s="59"/>
      <c r="T32" s="73"/>
      <c r="U32" s="60"/>
      <c r="V32" s="74"/>
      <c r="W32" s="74"/>
      <c r="X32" s="2"/>
      <c r="Y32" s="60"/>
      <c r="Z32" s="75"/>
      <c r="AA32" s="60"/>
      <c r="AB32" s="60"/>
      <c r="AC32" s="75"/>
    </row>
    <row r="33" spans="1:29" ht="25.35" customHeight="1">
      <c r="A33" s="63">
        <v>19</v>
      </c>
      <c r="B33" s="76" t="s">
        <v>34</v>
      </c>
      <c r="C33" s="68" t="s">
        <v>81</v>
      </c>
      <c r="D33" s="67">
        <v>357</v>
      </c>
      <c r="E33" s="66" t="s">
        <v>36</v>
      </c>
      <c r="F33" s="66" t="s">
        <v>36</v>
      </c>
      <c r="G33" s="67">
        <v>65</v>
      </c>
      <c r="H33" s="66">
        <v>10</v>
      </c>
      <c r="I33" s="66">
        <f>G33/H33</f>
        <v>6.5</v>
      </c>
      <c r="J33" s="66">
        <v>5</v>
      </c>
      <c r="K33" s="66">
        <v>1</v>
      </c>
      <c r="L33" s="67">
        <v>357</v>
      </c>
      <c r="M33" s="67">
        <v>65</v>
      </c>
      <c r="N33" s="65">
        <v>44715</v>
      </c>
      <c r="O33" s="64" t="s">
        <v>82</v>
      </c>
      <c r="P33" s="9"/>
      <c r="Q33" s="73"/>
      <c r="R33" s="73"/>
      <c r="S33" s="73"/>
      <c r="T33" s="73"/>
      <c r="V33" s="74"/>
      <c r="W33" s="74"/>
      <c r="X33" s="75"/>
      <c r="Y33" s="2"/>
      <c r="Z33" s="74"/>
      <c r="AA33" s="75"/>
      <c r="AB33" s="60"/>
      <c r="AC33" s="60"/>
    </row>
    <row r="34" spans="1:29" ht="25.35" customHeight="1">
      <c r="A34" s="63">
        <v>20</v>
      </c>
      <c r="B34" s="76">
        <v>17</v>
      </c>
      <c r="C34" s="68" t="s">
        <v>69</v>
      </c>
      <c r="D34" s="67">
        <v>355</v>
      </c>
      <c r="E34" s="66">
        <v>1929</v>
      </c>
      <c r="F34" s="70">
        <f>(D34-E34)/E34</f>
        <v>-0.81596682218766203</v>
      </c>
      <c r="G34" s="67">
        <v>84</v>
      </c>
      <c r="H34" s="66" t="s">
        <v>36</v>
      </c>
      <c r="I34" s="66" t="s">
        <v>36</v>
      </c>
      <c r="J34" s="66">
        <v>3</v>
      </c>
      <c r="K34" s="66">
        <v>6</v>
      </c>
      <c r="L34" s="67">
        <v>39413</v>
      </c>
      <c r="M34" s="67">
        <v>8256</v>
      </c>
      <c r="N34" s="65">
        <v>44680</v>
      </c>
      <c r="O34" s="64" t="s">
        <v>47</v>
      </c>
      <c r="P34" s="61"/>
      <c r="Q34" s="73"/>
      <c r="R34" s="73"/>
      <c r="S34" s="59"/>
      <c r="T34" s="73"/>
      <c r="V34" s="74"/>
      <c r="W34" s="74"/>
      <c r="X34" s="74"/>
      <c r="Y34" s="75"/>
      <c r="Z34" s="75"/>
      <c r="AA34" s="2"/>
      <c r="AB34" s="60"/>
      <c r="AC34" s="60"/>
    </row>
    <row r="35" spans="1:29" ht="25.2" customHeight="1">
      <c r="A35" s="41"/>
      <c r="B35" s="41"/>
      <c r="C35" s="52" t="s">
        <v>66</v>
      </c>
      <c r="D35" s="62">
        <f>SUM(D23:D34)</f>
        <v>145802.72</v>
      </c>
      <c r="E35" s="62">
        <v>278228.73999999993</v>
      </c>
      <c r="F35" s="20">
        <f>(D35-E35)/E35</f>
        <v>-0.47596096650547304</v>
      </c>
      <c r="G35" s="62">
        <f>SUM(G23:G34)</f>
        <v>25691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9" t="s">
        <v>36</v>
      </c>
      <c r="C37" s="68" t="s">
        <v>83</v>
      </c>
      <c r="D37" s="67">
        <v>319</v>
      </c>
      <c r="E37" s="66" t="s">
        <v>36</v>
      </c>
      <c r="F37" s="66" t="s">
        <v>36</v>
      </c>
      <c r="G37" s="67">
        <v>154</v>
      </c>
      <c r="H37" s="66">
        <v>6</v>
      </c>
      <c r="I37" s="66">
        <f>G37/H37</f>
        <v>25.666666666666668</v>
      </c>
      <c r="J37" s="66">
        <v>1</v>
      </c>
      <c r="K37" s="66" t="s">
        <v>36</v>
      </c>
      <c r="L37" s="67">
        <v>36340</v>
      </c>
      <c r="M37" s="67">
        <v>7106</v>
      </c>
      <c r="N37" s="65">
        <v>44589</v>
      </c>
      <c r="O37" s="64" t="s">
        <v>84</v>
      </c>
      <c r="P37" s="61"/>
      <c r="Q37" s="73"/>
      <c r="R37" s="73"/>
      <c r="S37" s="59"/>
      <c r="T37" s="73"/>
      <c r="U37" s="60"/>
      <c r="V37" s="74"/>
      <c r="W37" s="2"/>
      <c r="X37" s="2"/>
      <c r="Y37" s="60"/>
      <c r="Z37" s="75"/>
      <c r="AA37" s="60"/>
      <c r="AB37" s="60"/>
      <c r="AC37" s="75"/>
    </row>
    <row r="38" spans="1:29" ht="25.35" customHeight="1">
      <c r="A38" s="63">
        <v>22</v>
      </c>
      <c r="B38" s="63">
        <v>22</v>
      </c>
      <c r="C38" s="68" t="s">
        <v>73</v>
      </c>
      <c r="D38" s="67">
        <v>218</v>
      </c>
      <c r="E38" s="66">
        <v>170</v>
      </c>
      <c r="F38" s="70">
        <f>(D38-E38)/E38</f>
        <v>0.28235294117647058</v>
      </c>
      <c r="G38" s="67">
        <v>44</v>
      </c>
      <c r="H38" s="66" t="s">
        <v>36</v>
      </c>
      <c r="I38" s="66" t="s">
        <v>36</v>
      </c>
      <c r="J38" s="66">
        <v>2</v>
      </c>
      <c r="K38" s="66">
        <v>5</v>
      </c>
      <c r="L38" s="67">
        <v>8698</v>
      </c>
      <c r="M38" s="67">
        <v>1486</v>
      </c>
      <c r="N38" s="65">
        <v>44687</v>
      </c>
      <c r="O38" s="64" t="s">
        <v>47</v>
      </c>
      <c r="P38" s="61"/>
      <c r="Q38" s="73"/>
      <c r="R38" s="73"/>
      <c r="S38" s="59"/>
      <c r="T38" s="73"/>
      <c r="U38" s="60"/>
      <c r="V38" s="74"/>
      <c r="W38" s="74"/>
      <c r="X38" s="2"/>
      <c r="Y38" s="60"/>
      <c r="Z38" s="60"/>
      <c r="AA38" s="75"/>
      <c r="AB38" s="75"/>
      <c r="AC38" s="60"/>
    </row>
    <row r="39" spans="1:29" ht="25.35" customHeight="1">
      <c r="A39" s="63">
        <v>23</v>
      </c>
      <c r="B39" s="69" t="s">
        <v>36</v>
      </c>
      <c r="C39" s="68" t="s">
        <v>85</v>
      </c>
      <c r="D39" s="67">
        <v>193</v>
      </c>
      <c r="E39" s="66" t="s">
        <v>36</v>
      </c>
      <c r="F39" s="66" t="s">
        <v>36</v>
      </c>
      <c r="G39" s="67">
        <v>88</v>
      </c>
      <c r="H39" s="66">
        <v>6</v>
      </c>
      <c r="I39" s="66">
        <f>G39/H39</f>
        <v>14.666666666666666</v>
      </c>
      <c r="J39" s="66">
        <v>1</v>
      </c>
      <c r="K39" s="66" t="s">
        <v>36</v>
      </c>
      <c r="L39" s="67">
        <v>18660.29</v>
      </c>
      <c r="M39" s="67">
        <v>3918</v>
      </c>
      <c r="N39" s="65">
        <v>44533</v>
      </c>
      <c r="O39" s="64" t="s">
        <v>41</v>
      </c>
      <c r="P39" s="61"/>
      <c r="Q39" s="73"/>
      <c r="R39" s="73"/>
      <c r="S39" s="59"/>
      <c r="T39" s="73"/>
      <c r="U39" s="60"/>
      <c r="V39" s="74"/>
      <c r="W39" s="74"/>
      <c r="X39" s="2"/>
      <c r="Y39" s="60"/>
      <c r="Z39" s="60"/>
      <c r="AA39" s="75"/>
      <c r="AB39" s="60"/>
      <c r="AC39" s="75"/>
    </row>
    <row r="40" spans="1:29" ht="25.35" customHeight="1">
      <c r="A40" s="63">
        <v>24</v>
      </c>
      <c r="B40" s="29">
        <v>24</v>
      </c>
      <c r="C40" s="68" t="s">
        <v>68</v>
      </c>
      <c r="D40" s="67">
        <v>183</v>
      </c>
      <c r="E40" s="66">
        <v>101</v>
      </c>
      <c r="F40" s="70">
        <f>(D40-E40)/E40</f>
        <v>0.81188118811881194</v>
      </c>
      <c r="G40" s="67">
        <v>37</v>
      </c>
      <c r="H40" s="66" t="s">
        <v>36</v>
      </c>
      <c r="I40" s="66" t="s">
        <v>36</v>
      </c>
      <c r="J40" s="66">
        <v>2</v>
      </c>
      <c r="K40" s="66">
        <v>15</v>
      </c>
      <c r="L40" s="67">
        <v>17673</v>
      </c>
      <c r="M40" s="67">
        <v>2872</v>
      </c>
      <c r="N40" s="65">
        <v>44603</v>
      </c>
      <c r="O40" s="64" t="s">
        <v>47</v>
      </c>
      <c r="P40" s="61"/>
      <c r="Q40" s="73"/>
      <c r="R40" s="73"/>
      <c r="S40" s="73"/>
      <c r="T40" s="73"/>
      <c r="U40" s="74"/>
      <c r="V40" s="74"/>
      <c r="W40" s="75"/>
      <c r="X40" s="60"/>
      <c r="Y40" s="74"/>
      <c r="Z40" s="75"/>
      <c r="AA40" s="2"/>
      <c r="AB40" s="60"/>
    </row>
    <row r="41" spans="1:29" ht="25.35" customHeight="1">
      <c r="A41" s="63">
        <v>25</v>
      </c>
      <c r="B41" s="66" t="s">
        <v>36</v>
      </c>
      <c r="C41" s="68" t="s">
        <v>86</v>
      </c>
      <c r="D41" s="67">
        <v>135.5</v>
      </c>
      <c r="E41" s="66" t="s">
        <v>36</v>
      </c>
      <c r="F41" s="66" t="s">
        <v>36</v>
      </c>
      <c r="G41" s="67">
        <v>65</v>
      </c>
      <c r="H41" s="66">
        <v>7</v>
      </c>
      <c r="I41" s="66">
        <f t="shared" ref="I41:I46" si="2">G41/H41</f>
        <v>9.2857142857142865</v>
      </c>
      <c r="J41" s="66">
        <v>1</v>
      </c>
      <c r="K41" s="66" t="s">
        <v>36</v>
      </c>
      <c r="L41" s="67">
        <v>6642.44</v>
      </c>
      <c r="M41" s="67">
        <v>1696</v>
      </c>
      <c r="N41" s="65">
        <v>44386</v>
      </c>
      <c r="O41" s="64" t="s">
        <v>41</v>
      </c>
      <c r="P41" s="61"/>
      <c r="Q41" s="73"/>
      <c r="R41" s="73"/>
      <c r="S41" s="73"/>
      <c r="T41" s="73"/>
      <c r="U41" s="74"/>
      <c r="V41" s="74"/>
      <c r="W41" s="74"/>
      <c r="X41" s="60"/>
      <c r="Y41" s="75"/>
      <c r="Z41" s="75"/>
      <c r="AA41" s="2"/>
      <c r="AB41" s="60"/>
    </row>
    <row r="42" spans="1:29" ht="25.35" customHeight="1">
      <c r="A42" s="63">
        <v>26</v>
      </c>
      <c r="B42" s="66" t="s">
        <v>36</v>
      </c>
      <c r="C42" s="68" t="s">
        <v>87</v>
      </c>
      <c r="D42" s="67">
        <v>130.5</v>
      </c>
      <c r="E42" s="66" t="s">
        <v>36</v>
      </c>
      <c r="F42" s="66" t="s">
        <v>36</v>
      </c>
      <c r="G42" s="67">
        <v>65</v>
      </c>
      <c r="H42" s="66">
        <v>6</v>
      </c>
      <c r="I42" s="66">
        <f t="shared" si="2"/>
        <v>10.833333333333334</v>
      </c>
      <c r="J42" s="66">
        <v>1</v>
      </c>
      <c r="K42" s="66" t="s">
        <v>36</v>
      </c>
      <c r="L42" s="67">
        <v>26413.54</v>
      </c>
      <c r="M42" s="67">
        <v>6297</v>
      </c>
      <c r="N42" s="65">
        <v>44414</v>
      </c>
      <c r="O42" s="64" t="s">
        <v>41</v>
      </c>
      <c r="P42" s="61"/>
      <c r="Q42" s="73"/>
      <c r="R42" s="73"/>
      <c r="S42" s="59"/>
      <c r="T42" s="73"/>
      <c r="U42" s="4"/>
      <c r="V42" s="4"/>
      <c r="W42" s="4"/>
      <c r="X42" s="2"/>
      <c r="Y42" s="74"/>
      <c r="Z42" s="75"/>
      <c r="AA42" s="75"/>
      <c r="AB42" s="60"/>
      <c r="AC42" s="60"/>
    </row>
    <row r="43" spans="1:29" ht="25.35" customHeight="1">
      <c r="A43" s="63">
        <v>27</v>
      </c>
      <c r="B43" s="66" t="s">
        <v>36</v>
      </c>
      <c r="C43" s="68" t="s">
        <v>88</v>
      </c>
      <c r="D43" s="67">
        <v>93.56</v>
      </c>
      <c r="E43" s="66" t="s">
        <v>36</v>
      </c>
      <c r="F43" s="66" t="s">
        <v>36</v>
      </c>
      <c r="G43" s="67">
        <v>19</v>
      </c>
      <c r="H43" s="66">
        <v>6</v>
      </c>
      <c r="I43" s="66">
        <f t="shared" si="2"/>
        <v>3.1666666666666665</v>
      </c>
      <c r="J43" s="66">
        <v>4</v>
      </c>
      <c r="K43" s="66">
        <v>3</v>
      </c>
      <c r="L43" s="67">
        <v>2290.14</v>
      </c>
      <c r="M43" s="67">
        <v>419</v>
      </c>
      <c r="N43" s="65">
        <v>44701</v>
      </c>
      <c r="O43" s="64" t="s">
        <v>80</v>
      </c>
      <c r="P43" s="61"/>
      <c r="Q43" s="73"/>
      <c r="R43" s="73"/>
      <c r="S43" s="59"/>
      <c r="T43" s="73"/>
      <c r="U43" s="60"/>
      <c r="V43" s="74"/>
      <c r="W43" s="74"/>
      <c r="X43" s="74"/>
      <c r="Y43" s="60"/>
      <c r="Z43" s="60"/>
      <c r="AA43" s="75"/>
      <c r="AB43" s="60"/>
      <c r="AC43" s="75"/>
    </row>
    <row r="44" spans="1:29" ht="25.35" customHeight="1">
      <c r="A44" s="63">
        <v>28</v>
      </c>
      <c r="B44" s="63">
        <v>23</v>
      </c>
      <c r="C44" s="68" t="s">
        <v>71</v>
      </c>
      <c r="D44" s="67">
        <v>45</v>
      </c>
      <c r="E44" s="66">
        <v>111</v>
      </c>
      <c r="F44" s="70">
        <f>(D44-E44)/E44</f>
        <v>-0.59459459459459463</v>
      </c>
      <c r="G44" s="67">
        <v>7</v>
      </c>
      <c r="H44" s="66">
        <v>1</v>
      </c>
      <c r="I44" s="66">
        <f t="shared" si="2"/>
        <v>7</v>
      </c>
      <c r="J44" s="66">
        <v>1</v>
      </c>
      <c r="K44" s="66">
        <v>6</v>
      </c>
      <c r="L44" s="67">
        <v>17466</v>
      </c>
      <c r="M44" s="67">
        <v>2703</v>
      </c>
      <c r="N44" s="65">
        <v>44680</v>
      </c>
      <c r="O44" s="64" t="s">
        <v>37</v>
      </c>
      <c r="P44" s="61"/>
      <c r="Q44" s="73"/>
      <c r="R44" s="73"/>
      <c r="S44" s="59"/>
      <c r="T44" s="73"/>
      <c r="U44" s="74"/>
      <c r="V44" s="74"/>
      <c r="W44" s="74"/>
      <c r="X44" s="2"/>
      <c r="Y44" s="75"/>
      <c r="Z44" s="60"/>
      <c r="AA44" s="60"/>
      <c r="AB44" s="60"/>
      <c r="AC44" s="75"/>
    </row>
    <row r="45" spans="1:29" ht="25.35" customHeight="1">
      <c r="A45" s="63">
        <v>29</v>
      </c>
      <c r="B45" s="23">
        <v>21</v>
      </c>
      <c r="C45" s="68" t="s">
        <v>74</v>
      </c>
      <c r="D45" s="67">
        <v>43</v>
      </c>
      <c r="E45" s="66">
        <v>185</v>
      </c>
      <c r="F45" s="70">
        <f>(D45-E45)/E45</f>
        <v>-0.76756756756756761</v>
      </c>
      <c r="G45" s="67">
        <v>9</v>
      </c>
      <c r="H45" s="66">
        <v>1</v>
      </c>
      <c r="I45" s="66">
        <f t="shared" si="2"/>
        <v>9</v>
      </c>
      <c r="J45" s="66">
        <v>1</v>
      </c>
      <c r="K45" s="66" t="s">
        <v>36</v>
      </c>
      <c r="L45" s="67">
        <v>9772</v>
      </c>
      <c r="M45" s="67">
        <v>1780</v>
      </c>
      <c r="N45" s="65">
        <v>44617</v>
      </c>
      <c r="O45" s="64" t="s">
        <v>37</v>
      </c>
      <c r="P45" s="61"/>
      <c r="Q45" s="73"/>
      <c r="R45" s="73"/>
      <c r="S45" s="59"/>
      <c r="T45" s="73"/>
      <c r="U45" s="60"/>
      <c r="V45" s="74"/>
      <c r="W45" s="74"/>
      <c r="X45" s="2"/>
      <c r="Y45" s="75"/>
      <c r="Z45" s="60"/>
      <c r="AA45" s="60"/>
      <c r="AB45" s="60"/>
      <c r="AC45" s="75"/>
    </row>
    <row r="46" spans="1:29" ht="25.35" customHeight="1">
      <c r="A46" s="63">
        <v>30</v>
      </c>
      <c r="B46" s="69" t="s">
        <v>36</v>
      </c>
      <c r="C46" s="68" t="s">
        <v>89</v>
      </c>
      <c r="D46" s="67">
        <v>28</v>
      </c>
      <c r="E46" s="66" t="s">
        <v>36</v>
      </c>
      <c r="F46" s="66" t="s">
        <v>36</v>
      </c>
      <c r="G46" s="67">
        <v>4</v>
      </c>
      <c r="H46" s="66">
        <v>1</v>
      </c>
      <c r="I46" s="66">
        <f t="shared" si="2"/>
        <v>4</v>
      </c>
      <c r="J46" s="66">
        <v>1</v>
      </c>
      <c r="K46" s="66" t="s">
        <v>36</v>
      </c>
      <c r="L46" s="67">
        <v>30855.07</v>
      </c>
      <c r="M46" s="67">
        <v>4756</v>
      </c>
      <c r="N46" s="65">
        <v>44673</v>
      </c>
      <c r="O46" s="64" t="s">
        <v>41</v>
      </c>
      <c r="P46" s="61"/>
      <c r="Q46" s="73"/>
      <c r="R46" s="73"/>
      <c r="S46" s="59"/>
      <c r="T46" s="73"/>
      <c r="U46" s="60"/>
      <c r="V46" s="60"/>
      <c r="W46" s="60"/>
      <c r="X46" s="75"/>
      <c r="Y46" s="60"/>
      <c r="Z46" s="2"/>
      <c r="AA46" s="60"/>
      <c r="AB46" s="75"/>
      <c r="AC46" s="60"/>
    </row>
    <row r="47" spans="1:29" ht="25.2" customHeight="1">
      <c r="A47" s="41"/>
      <c r="B47" s="41"/>
      <c r="C47" s="52" t="s">
        <v>90</v>
      </c>
      <c r="D47" s="62">
        <f>SUM(D35:D46)</f>
        <v>147191.28</v>
      </c>
      <c r="E47" s="62">
        <v>279037.73999999993</v>
      </c>
      <c r="F47" s="20">
        <f>(D47-E47)/E47</f>
        <v>-0.47250404192637158</v>
      </c>
      <c r="G47" s="62">
        <f>SUM(G35:G46)</f>
        <v>26183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  <c r="U48" s="61"/>
      <c r="V48" s="61"/>
      <c r="W48" s="61"/>
    </row>
    <row r="49" spans="1:29" ht="25.35" customHeight="1">
      <c r="A49" s="63">
        <v>31</v>
      </c>
      <c r="B49" s="76">
        <v>26</v>
      </c>
      <c r="C49" s="68" t="s">
        <v>91</v>
      </c>
      <c r="D49" s="67">
        <v>19</v>
      </c>
      <c r="E49" s="66">
        <v>70</v>
      </c>
      <c r="F49" s="70">
        <f>(D49-E49)/E49</f>
        <v>-0.72857142857142854</v>
      </c>
      <c r="G49" s="67">
        <v>5</v>
      </c>
      <c r="H49" s="66">
        <v>2</v>
      </c>
      <c r="I49" s="66">
        <f>G49/H49</f>
        <v>2.5</v>
      </c>
      <c r="J49" s="66">
        <v>1</v>
      </c>
      <c r="K49" s="66">
        <v>4</v>
      </c>
      <c r="L49" s="67">
        <v>1395.2099999999998</v>
      </c>
      <c r="M49" s="67">
        <v>258</v>
      </c>
      <c r="N49" s="65">
        <v>44694</v>
      </c>
      <c r="O49" s="64" t="s">
        <v>92</v>
      </c>
      <c r="P49" s="9"/>
      <c r="Q49" s="73"/>
      <c r="R49" s="73"/>
      <c r="S49" s="73"/>
      <c r="T49" s="73"/>
      <c r="U49" s="74"/>
      <c r="V49" s="74"/>
      <c r="W49" s="60"/>
      <c r="X49" s="75"/>
      <c r="Y49" s="75"/>
      <c r="Z49" s="74"/>
    </row>
    <row r="50" spans="1:29" ht="25.35" customHeight="1">
      <c r="A50" s="63">
        <v>32</v>
      </c>
      <c r="B50" s="69" t="s">
        <v>36</v>
      </c>
      <c r="C50" s="68" t="s">
        <v>93</v>
      </c>
      <c r="D50" s="67">
        <v>12</v>
      </c>
      <c r="E50" s="66" t="s">
        <v>36</v>
      </c>
      <c r="F50" s="66" t="s">
        <v>36</v>
      </c>
      <c r="G50" s="67">
        <v>2</v>
      </c>
      <c r="H50" s="66">
        <v>1</v>
      </c>
      <c r="I50" s="66">
        <f>G50/H50</f>
        <v>2</v>
      </c>
      <c r="J50" s="66">
        <v>1</v>
      </c>
      <c r="K50" s="66" t="s">
        <v>36</v>
      </c>
      <c r="L50" s="67">
        <v>50348</v>
      </c>
      <c r="M50" s="67">
        <v>8620</v>
      </c>
      <c r="N50" s="65">
        <v>44512</v>
      </c>
      <c r="O50" s="64" t="s">
        <v>84</v>
      </c>
      <c r="P50" s="9"/>
      <c r="Q50" s="73"/>
      <c r="R50" s="73"/>
      <c r="S50" s="59"/>
      <c r="T50" s="73"/>
      <c r="U50" s="60"/>
      <c r="V50" s="74"/>
      <c r="W50" s="74"/>
      <c r="X50" s="60"/>
      <c r="Y50" s="2"/>
      <c r="Z50" s="75"/>
      <c r="AA50" s="60"/>
      <c r="AB50" s="75"/>
      <c r="AC50" s="60"/>
    </row>
    <row r="51" spans="1:29" ht="25.35" customHeight="1">
      <c r="A51" s="41"/>
      <c r="B51" s="41"/>
      <c r="C51" s="52" t="s">
        <v>94</v>
      </c>
      <c r="D51" s="62">
        <f>SUM(D47:D50)</f>
        <v>147222.28</v>
      </c>
      <c r="E51" s="62">
        <v>279037.73999999993</v>
      </c>
      <c r="F51" s="20">
        <f t="shared" ref="F51" si="3">(D51-E51)/E51</f>
        <v>-0.47239294584309621</v>
      </c>
      <c r="G51" s="62">
        <f>SUM(G47:G50)</f>
        <v>26190</v>
      </c>
      <c r="H51" s="62"/>
      <c r="I51" s="43"/>
      <c r="J51" s="42"/>
      <c r="K51" s="44"/>
      <c r="L51" s="45"/>
      <c r="M51" s="49"/>
      <c r="N51" s="46"/>
      <c r="O51" s="53"/>
      <c r="R51" s="61"/>
      <c r="U51" s="61"/>
      <c r="V51" s="61"/>
      <c r="W51" s="61"/>
    </row>
    <row r="52" spans="1:29" ht="23.1" customHeight="1">
      <c r="W52" s="4"/>
    </row>
    <row r="53" spans="1:29" ht="17.25" customHeight="1"/>
    <row r="64" spans="1:29">
      <c r="R64" s="61"/>
    </row>
    <row r="69" spans="16:16">
      <c r="P69" s="61"/>
    </row>
    <row r="73" spans="16:16" ht="12" customHeight="1"/>
    <row r="83" spans="21:23">
      <c r="U83" s="61"/>
      <c r="V83" s="61"/>
      <c r="W83" s="61"/>
    </row>
  </sheetData>
  <sortState xmlns:xlrd2="http://schemas.microsoft.com/office/spreadsheetml/2017/richdata2" ref="B13:P50">
    <sortCondition descending="1" ref="D13:D50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CD866-A1D3-4423-96B1-5ECEBAF01A29}">
  <dimension ref="A1:AC77"/>
  <sheetViews>
    <sheetView topLeftCell="A10" zoomScale="60" zoomScaleNormal="60" workbookViewId="0">
      <selection activeCell="Z20" sqref="Z2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44140625" style="1" bestFit="1" customWidth="1"/>
    <col min="26" max="26" width="14.8867187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95</v>
      </c>
      <c r="F1" s="30"/>
      <c r="G1" s="30"/>
      <c r="H1" s="30"/>
      <c r="I1" s="30"/>
    </row>
    <row r="2" spans="1:29" ht="19.5" customHeight="1">
      <c r="E2" s="30" t="s">
        <v>96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Z5" s="4"/>
    </row>
    <row r="6" spans="1:29">
      <c r="A6" s="207"/>
      <c r="B6" s="207"/>
      <c r="C6" s="212"/>
      <c r="D6" s="32" t="s">
        <v>77</v>
      </c>
      <c r="E6" s="32" t="s">
        <v>97</v>
      </c>
      <c r="F6" s="212"/>
      <c r="G6" s="212" t="s">
        <v>77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Z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Y9" s="61"/>
      <c r="Z9" s="60"/>
    </row>
    <row r="10" spans="1:29" ht="21.6">
      <c r="A10" s="207"/>
      <c r="B10" s="207"/>
      <c r="C10" s="212"/>
      <c r="D10" s="32" t="s">
        <v>78</v>
      </c>
      <c r="E10" s="32" t="s">
        <v>98</v>
      </c>
      <c r="F10" s="212"/>
      <c r="G10" s="32" t="s">
        <v>78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Y10" s="61"/>
      <c r="Z10" s="60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0"/>
      <c r="X11" s="61"/>
      <c r="Y11" s="61"/>
      <c r="Z11" s="4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2"/>
      <c r="Z12" s="4"/>
    </row>
    <row r="13" spans="1:29" ht="25.35" customHeight="1">
      <c r="A13" s="63">
        <v>1</v>
      </c>
      <c r="B13" s="63" t="s">
        <v>34</v>
      </c>
      <c r="C13" s="68" t="s">
        <v>38</v>
      </c>
      <c r="D13" s="67">
        <v>95754.78</v>
      </c>
      <c r="E13" s="66" t="s">
        <v>36</v>
      </c>
      <c r="F13" s="66" t="s">
        <v>36</v>
      </c>
      <c r="G13" s="67">
        <v>13131</v>
      </c>
      <c r="H13" s="66">
        <v>369</v>
      </c>
      <c r="I13" s="66">
        <f>G13/H13</f>
        <v>35.585365853658537</v>
      </c>
      <c r="J13" s="66">
        <v>19</v>
      </c>
      <c r="K13" s="66">
        <v>1</v>
      </c>
      <c r="L13" s="67">
        <v>104271</v>
      </c>
      <c r="M13" s="67">
        <v>14292</v>
      </c>
      <c r="N13" s="65">
        <v>44708</v>
      </c>
      <c r="O13" s="64" t="s">
        <v>39</v>
      </c>
      <c r="P13" s="61"/>
      <c r="Q13" s="73"/>
      <c r="R13" s="73"/>
      <c r="S13" s="73"/>
      <c r="T13" s="73"/>
      <c r="V13" s="61"/>
      <c r="W13" s="60"/>
      <c r="X13" s="60"/>
      <c r="Y13" s="2"/>
      <c r="Z13" s="2"/>
      <c r="AA13" s="2"/>
      <c r="AB13" s="61"/>
      <c r="AC13" s="60"/>
    </row>
    <row r="14" spans="1:29" ht="25.35" customHeight="1">
      <c r="A14" s="63">
        <v>2</v>
      </c>
      <c r="B14" s="63">
        <v>1</v>
      </c>
      <c r="C14" s="68" t="s">
        <v>42</v>
      </c>
      <c r="D14" s="67">
        <v>31667.360000000001</v>
      </c>
      <c r="E14" s="66">
        <v>57462.76</v>
      </c>
      <c r="F14" s="70">
        <f>(D14-E14)/E14</f>
        <v>-0.44890638737157773</v>
      </c>
      <c r="G14" s="67">
        <v>4833</v>
      </c>
      <c r="H14" s="66">
        <v>227</v>
      </c>
      <c r="I14" s="66">
        <f>G14/H14</f>
        <v>21.290748898678412</v>
      </c>
      <c r="J14" s="66">
        <v>18</v>
      </c>
      <c r="K14" s="66">
        <v>4</v>
      </c>
      <c r="L14" s="67">
        <v>375697</v>
      </c>
      <c r="M14" s="67">
        <v>52098</v>
      </c>
      <c r="N14" s="65">
        <v>44687</v>
      </c>
      <c r="O14" s="64" t="s">
        <v>43</v>
      </c>
      <c r="P14" s="61"/>
      <c r="Q14" s="73"/>
      <c r="R14" s="73"/>
      <c r="S14" s="59"/>
      <c r="T14" s="73"/>
      <c r="U14" s="60"/>
      <c r="V14" s="74"/>
      <c r="W14" s="74"/>
      <c r="X14" s="60"/>
      <c r="Y14" s="75"/>
      <c r="Z14" s="2"/>
      <c r="AA14" s="60"/>
      <c r="AB14" s="75"/>
      <c r="AC14" s="60"/>
    </row>
    <row r="15" spans="1:29" ht="25.35" customHeight="1">
      <c r="A15" s="63">
        <v>3</v>
      </c>
      <c r="B15" s="63">
        <v>3</v>
      </c>
      <c r="C15" s="68" t="s">
        <v>44</v>
      </c>
      <c r="D15" s="67">
        <v>21280.79</v>
      </c>
      <c r="E15" s="66">
        <v>18280.39</v>
      </c>
      <c r="F15" s="70">
        <f>(D15-E15)/E15</f>
        <v>0.16413216567042616</v>
      </c>
      <c r="G15" s="67">
        <v>4101</v>
      </c>
      <c r="H15" s="66">
        <v>162</v>
      </c>
      <c r="I15" s="66">
        <f>G15/H15</f>
        <v>25.314814814814813</v>
      </c>
      <c r="J15" s="66">
        <v>11</v>
      </c>
      <c r="K15" s="66">
        <v>9</v>
      </c>
      <c r="L15" s="67">
        <v>380918</v>
      </c>
      <c r="M15" s="67">
        <v>73818</v>
      </c>
      <c r="N15" s="65">
        <v>44652</v>
      </c>
      <c r="O15" s="64" t="s">
        <v>39</v>
      </c>
      <c r="P15" s="61"/>
      <c r="Q15" s="73"/>
      <c r="R15" s="73"/>
      <c r="S15" s="59"/>
      <c r="T15" s="73"/>
      <c r="U15" s="60"/>
      <c r="V15" s="74"/>
      <c r="W15" s="74"/>
      <c r="X15" s="60"/>
      <c r="Y15" s="75"/>
      <c r="Z15" s="2"/>
      <c r="AA15" s="60"/>
      <c r="AB15" s="75"/>
      <c r="AC15" s="60"/>
    </row>
    <row r="16" spans="1:29" ht="25.35" customHeight="1">
      <c r="A16" s="63">
        <v>4</v>
      </c>
      <c r="B16" s="63" t="s">
        <v>34</v>
      </c>
      <c r="C16" s="68" t="s">
        <v>49</v>
      </c>
      <c r="D16" s="67">
        <v>21222.36</v>
      </c>
      <c r="E16" s="66" t="s">
        <v>36</v>
      </c>
      <c r="F16" s="66" t="s">
        <v>36</v>
      </c>
      <c r="G16" s="67">
        <v>4663</v>
      </c>
      <c r="H16" s="66">
        <v>248</v>
      </c>
      <c r="I16" s="66">
        <f>G16/H16</f>
        <v>18.802419354838708</v>
      </c>
      <c r="J16" s="66">
        <v>19</v>
      </c>
      <c r="K16" s="66">
        <v>1</v>
      </c>
      <c r="L16" s="67">
        <v>21222.36</v>
      </c>
      <c r="M16" s="67">
        <v>4663</v>
      </c>
      <c r="N16" s="65">
        <v>44708</v>
      </c>
      <c r="O16" s="64" t="s">
        <v>50</v>
      </c>
      <c r="P16" s="61"/>
      <c r="Q16" s="73"/>
      <c r="R16" s="73"/>
      <c r="S16" s="59"/>
      <c r="T16" s="73"/>
      <c r="U16" s="60"/>
      <c r="V16" s="74"/>
      <c r="W16" s="74"/>
      <c r="X16" s="2"/>
      <c r="Y16" s="60"/>
      <c r="Z16" s="60"/>
      <c r="AA16" s="75"/>
      <c r="AB16" s="75"/>
      <c r="AC16" s="60"/>
    </row>
    <row r="17" spans="1:29" ht="25.35" customHeight="1">
      <c r="A17" s="63">
        <v>5</v>
      </c>
      <c r="B17" s="63">
        <v>11</v>
      </c>
      <c r="C17" s="68" t="s">
        <v>51</v>
      </c>
      <c r="D17" s="67">
        <v>19272.59</v>
      </c>
      <c r="E17" s="66">
        <v>5761.08</v>
      </c>
      <c r="F17" s="70">
        <f t="shared" ref="F17:F23" si="0">(D17-E17)/E17</f>
        <v>2.3453085185416622</v>
      </c>
      <c r="G17" s="67">
        <v>4315</v>
      </c>
      <c r="H17" s="66">
        <v>95</v>
      </c>
      <c r="I17" s="66">
        <f>G17/H17</f>
        <v>45.421052631578945</v>
      </c>
      <c r="J17" s="66">
        <v>19</v>
      </c>
      <c r="K17" s="66">
        <v>8</v>
      </c>
      <c r="L17" s="67">
        <v>159421.99</v>
      </c>
      <c r="M17" s="67">
        <v>37694</v>
      </c>
      <c r="N17" s="65">
        <v>44659</v>
      </c>
      <c r="O17" s="64" t="s">
        <v>41</v>
      </c>
      <c r="P17" s="61"/>
      <c r="Q17" s="73"/>
      <c r="R17" s="73"/>
      <c r="S17" s="59"/>
      <c r="T17" s="60"/>
      <c r="U17" s="60"/>
      <c r="V17" s="60"/>
      <c r="W17" s="60"/>
      <c r="X17" s="2"/>
      <c r="Y17" s="60"/>
      <c r="Z17" s="60"/>
      <c r="AA17" s="75"/>
      <c r="AB17" s="75"/>
      <c r="AC17" s="60"/>
    </row>
    <row r="18" spans="1:29" ht="25.35" customHeight="1">
      <c r="A18" s="63">
        <v>6</v>
      </c>
      <c r="B18" s="63">
        <v>4</v>
      </c>
      <c r="C18" s="68" t="s">
        <v>53</v>
      </c>
      <c r="D18" s="67">
        <v>13778</v>
      </c>
      <c r="E18" s="66">
        <v>16422</v>
      </c>
      <c r="F18" s="70">
        <f t="shared" si="0"/>
        <v>-0.16100353184752161</v>
      </c>
      <c r="G18" s="67">
        <v>1909</v>
      </c>
      <c r="H18" s="66" t="s">
        <v>36</v>
      </c>
      <c r="I18" s="66" t="s">
        <v>36</v>
      </c>
      <c r="J18" s="66">
        <v>9</v>
      </c>
      <c r="K18" s="66">
        <v>6</v>
      </c>
      <c r="L18" s="67">
        <v>107672</v>
      </c>
      <c r="M18" s="67">
        <v>15988</v>
      </c>
      <c r="N18" s="65">
        <v>44673</v>
      </c>
      <c r="O18" s="64" t="s">
        <v>47</v>
      </c>
      <c r="P18" s="61"/>
      <c r="Q18" s="73"/>
      <c r="R18" s="73"/>
      <c r="S18" s="59"/>
      <c r="T18" s="75"/>
      <c r="U18" s="60"/>
      <c r="V18" s="74"/>
      <c r="W18" s="74"/>
      <c r="X18" s="2"/>
      <c r="Y18" s="60"/>
      <c r="Z18" s="60"/>
      <c r="AA18" s="75"/>
      <c r="AB18" s="75"/>
      <c r="AC18" s="60"/>
    </row>
    <row r="19" spans="1:29" ht="25.35" customHeight="1">
      <c r="A19" s="63">
        <v>7</v>
      </c>
      <c r="B19" s="63">
        <v>2</v>
      </c>
      <c r="C19" s="68" t="s">
        <v>46</v>
      </c>
      <c r="D19" s="67">
        <v>12382</v>
      </c>
      <c r="E19" s="66">
        <v>22502</v>
      </c>
      <c r="F19" s="70">
        <f t="shared" si="0"/>
        <v>-0.44973780108434808</v>
      </c>
      <c r="G19" s="67">
        <v>1835</v>
      </c>
      <c r="H19" s="66" t="s">
        <v>36</v>
      </c>
      <c r="I19" s="66" t="s">
        <v>36</v>
      </c>
      <c r="J19" s="66">
        <v>13</v>
      </c>
      <c r="K19" s="66">
        <v>2</v>
      </c>
      <c r="L19" s="67">
        <v>34884</v>
      </c>
      <c r="M19" s="67">
        <v>5963</v>
      </c>
      <c r="N19" s="65">
        <v>44701</v>
      </c>
      <c r="O19" s="64" t="s">
        <v>47</v>
      </c>
      <c r="P19" s="61"/>
      <c r="Q19" s="73"/>
      <c r="R19" s="73"/>
      <c r="S19" s="59"/>
      <c r="T19" s="73"/>
      <c r="U19" s="60"/>
      <c r="V19" s="74"/>
      <c r="W19" s="74"/>
      <c r="X19" s="2"/>
      <c r="Y19" s="60"/>
      <c r="Z19" s="60"/>
      <c r="AA19" s="75"/>
      <c r="AB19" s="60"/>
      <c r="AC19" s="75"/>
    </row>
    <row r="20" spans="1:29" ht="25.35" customHeight="1">
      <c r="A20" s="63">
        <v>8</v>
      </c>
      <c r="B20" s="63">
        <v>8</v>
      </c>
      <c r="C20" s="68" t="s">
        <v>45</v>
      </c>
      <c r="D20" s="67">
        <v>10401.65</v>
      </c>
      <c r="E20" s="66">
        <v>9005.61</v>
      </c>
      <c r="F20" s="70">
        <f t="shared" si="0"/>
        <v>0.15501892709100204</v>
      </c>
      <c r="G20" s="67">
        <v>2169</v>
      </c>
      <c r="H20" s="66">
        <v>69</v>
      </c>
      <c r="I20" s="66">
        <f>G20/H20</f>
        <v>31.434782608695652</v>
      </c>
      <c r="J20" s="66">
        <v>6</v>
      </c>
      <c r="K20" s="66">
        <v>11</v>
      </c>
      <c r="L20" s="67">
        <v>183741</v>
      </c>
      <c r="M20" s="67">
        <v>36816</v>
      </c>
      <c r="N20" s="65">
        <v>44638</v>
      </c>
      <c r="O20" s="64" t="s">
        <v>37</v>
      </c>
      <c r="P20" s="61"/>
      <c r="Q20" s="73"/>
      <c r="R20" s="73"/>
      <c r="S20" s="59"/>
      <c r="T20" s="73"/>
      <c r="U20" s="60"/>
      <c r="V20" s="74"/>
      <c r="W20" s="74"/>
      <c r="X20" s="2"/>
      <c r="Y20" s="60"/>
      <c r="Z20" s="60"/>
      <c r="AA20" s="75"/>
      <c r="AB20" s="60"/>
      <c r="AC20" s="75"/>
    </row>
    <row r="21" spans="1:29" ht="25.35" customHeight="1">
      <c r="A21" s="63">
        <v>9</v>
      </c>
      <c r="B21" s="63">
        <v>10</v>
      </c>
      <c r="C21" s="68" t="s">
        <v>48</v>
      </c>
      <c r="D21" s="67">
        <v>9464.0499999999993</v>
      </c>
      <c r="E21" s="66">
        <v>8024.68</v>
      </c>
      <c r="F21" s="70">
        <f t="shared" si="0"/>
        <v>0.17936790002841221</v>
      </c>
      <c r="G21" s="67">
        <v>1962</v>
      </c>
      <c r="H21" s="66">
        <v>83</v>
      </c>
      <c r="I21" s="66">
        <f>G21/H21</f>
        <v>23.638554216867469</v>
      </c>
      <c r="J21" s="66">
        <v>9</v>
      </c>
      <c r="K21" s="66">
        <v>12</v>
      </c>
      <c r="L21" s="67">
        <v>273145</v>
      </c>
      <c r="M21" s="67">
        <v>54775</v>
      </c>
      <c r="N21" s="65">
        <v>44631</v>
      </c>
      <c r="O21" s="64" t="s">
        <v>43</v>
      </c>
      <c r="P21" s="61"/>
      <c r="Q21" s="73"/>
      <c r="R21" s="73"/>
      <c r="S21" s="59"/>
      <c r="T21" s="73"/>
      <c r="U21" s="60"/>
      <c r="V21" s="74"/>
      <c r="W21" s="74"/>
      <c r="X21" s="74"/>
      <c r="Y21" s="75"/>
      <c r="Z21" s="2"/>
      <c r="AA21" s="60"/>
      <c r="AB21" s="75"/>
      <c r="AC21" s="60"/>
    </row>
    <row r="22" spans="1:29" ht="25.35" customHeight="1">
      <c r="A22" s="63">
        <v>10</v>
      </c>
      <c r="B22" s="63">
        <v>7</v>
      </c>
      <c r="C22" s="68" t="s">
        <v>54</v>
      </c>
      <c r="D22" s="67">
        <v>8976.7000000000007</v>
      </c>
      <c r="E22" s="66">
        <v>9761.9599999999991</v>
      </c>
      <c r="F22" s="70">
        <f t="shared" si="0"/>
        <v>-8.0440813115398802E-2</v>
      </c>
      <c r="G22" s="67">
        <v>1427</v>
      </c>
      <c r="H22" s="66">
        <v>48</v>
      </c>
      <c r="I22" s="66">
        <f>G22/H22</f>
        <v>29.729166666666668</v>
      </c>
      <c r="J22" s="66">
        <v>6</v>
      </c>
      <c r="K22" s="66">
        <v>8</v>
      </c>
      <c r="L22" s="67">
        <v>182501</v>
      </c>
      <c r="M22" s="67">
        <v>26901</v>
      </c>
      <c r="N22" s="65">
        <v>44659</v>
      </c>
      <c r="O22" s="64" t="s">
        <v>39</v>
      </c>
      <c r="P22" s="61"/>
      <c r="Q22" s="73"/>
      <c r="R22" s="73"/>
      <c r="S22" s="73"/>
      <c r="U22" s="61"/>
      <c r="V22" s="74"/>
      <c r="W22" s="74"/>
      <c r="X22" s="74"/>
      <c r="Y22" s="60"/>
      <c r="Z22" s="2"/>
      <c r="AA22" s="61"/>
      <c r="AB22" s="60"/>
    </row>
    <row r="23" spans="1:29" ht="25.35" customHeight="1">
      <c r="A23" s="41"/>
      <c r="B23" s="41"/>
      <c r="C23" s="52" t="s">
        <v>52</v>
      </c>
      <c r="D23" s="62">
        <f>SUM(D13:D22)</f>
        <v>244200.27999999997</v>
      </c>
      <c r="E23" s="62">
        <v>174129.25999999998</v>
      </c>
      <c r="F23" s="20">
        <f t="shared" si="0"/>
        <v>0.40240807317506544</v>
      </c>
      <c r="G23" s="62">
        <f t="shared" ref="G23" si="1">SUM(G13:G22)</f>
        <v>40345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29" ht="25.35" customHeight="1">
      <c r="A25" s="63">
        <v>11</v>
      </c>
      <c r="B25" s="63">
        <v>5</v>
      </c>
      <c r="C25" s="68" t="s">
        <v>57</v>
      </c>
      <c r="D25" s="67">
        <v>7743</v>
      </c>
      <c r="E25" s="66">
        <v>14068</v>
      </c>
      <c r="F25" s="70">
        <f>(D25-E25)/E25</f>
        <v>-0.44960193346602217</v>
      </c>
      <c r="G25" s="67">
        <v>1567</v>
      </c>
      <c r="H25" s="66" t="s">
        <v>36</v>
      </c>
      <c r="I25" s="66" t="s">
        <v>36</v>
      </c>
      <c r="J25" s="66">
        <v>11</v>
      </c>
      <c r="K25" s="66">
        <v>3</v>
      </c>
      <c r="L25" s="67">
        <v>39340</v>
      </c>
      <c r="M25" s="67">
        <v>8339</v>
      </c>
      <c r="N25" s="65">
        <v>44694</v>
      </c>
      <c r="O25" s="64" t="s">
        <v>47</v>
      </c>
      <c r="P25" s="61"/>
      <c r="Q25" s="73"/>
      <c r="R25" s="73"/>
      <c r="S25" s="73"/>
      <c r="T25" s="73"/>
      <c r="V25" s="61"/>
      <c r="W25" s="60"/>
      <c r="X25" s="2"/>
      <c r="Y25" s="2"/>
      <c r="Z25" s="60"/>
      <c r="AA25" s="60"/>
      <c r="AB25" s="2"/>
      <c r="AC25" s="61"/>
    </row>
    <row r="26" spans="1:29" ht="25.35" customHeight="1">
      <c r="A26" s="63">
        <v>12</v>
      </c>
      <c r="B26" s="63">
        <v>6</v>
      </c>
      <c r="C26" s="68" t="s">
        <v>55</v>
      </c>
      <c r="D26" s="67">
        <v>7641.93</v>
      </c>
      <c r="E26" s="66">
        <v>10012.57</v>
      </c>
      <c r="F26" s="70">
        <f>(D26-E26)/E26</f>
        <v>-0.23676638465448926</v>
      </c>
      <c r="G26" s="67">
        <v>1217</v>
      </c>
      <c r="H26" s="66">
        <v>63</v>
      </c>
      <c r="I26" s="66">
        <f>G26/H26</f>
        <v>19.317460317460316</v>
      </c>
      <c r="J26" s="66">
        <v>6</v>
      </c>
      <c r="K26" s="66">
        <v>7</v>
      </c>
      <c r="L26" s="67">
        <v>307185.96000000002</v>
      </c>
      <c r="M26" s="67">
        <v>43209</v>
      </c>
      <c r="N26" s="65">
        <v>44666</v>
      </c>
      <c r="O26" s="64" t="s">
        <v>56</v>
      </c>
      <c r="P26" s="61"/>
      <c r="Q26" s="73"/>
      <c r="R26" s="73"/>
      <c r="S26" s="59"/>
      <c r="T26" s="73"/>
      <c r="U26" s="60"/>
      <c r="V26" s="74"/>
      <c r="W26" s="74"/>
      <c r="X26" s="2"/>
      <c r="Y26" s="75"/>
      <c r="Z26" s="60"/>
      <c r="AA26" s="60"/>
      <c r="AB26" s="60"/>
      <c r="AC26" s="75"/>
    </row>
    <row r="27" spans="1:29" ht="25.35" customHeight="1">
      <c r="A27" s="63">
        <v>13</v>
      </c>
      <c r="B27" s="23" t="s">
        <v>58</v>
      </c>
      <c r="C27" s="55" t="s">
        <v>40</v>
      </c>
      <c r="D27" s="67">
        <v>5044.47</v>
      </c>
      <c r="E27" s="66" t="s">
        <v>36</v>
      </c>
      <c r="F27" s="66" t="s">
        <v>36</v>
      </c>
      <c r="G27" s="67">
        <v>1115</v>
      </c>
      <c r="H27" s="66">
        <v>23</v>
      </c>
      <c r="I27" s="66">
        <f>G27/H27</f>
        <v>48.478260869565219</v>
      </c>
      <c r="J27" s="66">
        <v>10</v>
      </c>
      <c r="K27" s="66">
        <v>0</v>
      </c>
      <c r="L27" s="67">
        <v>5044.47</v>
      </c>
      <c r="M27" s="67">
        <v>1115</v>
      </c>
      <c r="N27" s="65" t="s">
        <v>60</v>
      </c>
      <c r="O27" s="64" t="s">
        <v>41</v>
      </c>
      <c r="P27" s="61"/>
      <c r="Q27" s="73"/>
      <c r="R27" s="73"/>
      <c r="S27" s="59"/>
      <c r="T27" s="73"/>
      <c r="U27" s="60"/>
      <c r="V27" s="74"/>
      <c r="W27" s="74"/>
      <c r="X27" s="2"/>
      <c r="Y27" s="75"/>
      <c r="Z27" s="60"/>
      <c r="AA27" s="60"/>
      <c r="AB27" s="60"/>
      <c r="AC27" s="75"/>
    </row>
    <row r="28" spans="1:29" ht="25.35" customHeight="1">
      <c r="A28" s="63">
        <v>14</v>
      </c>
      <c r="B28" s="63" t="s">
        <v>34</v>
      </c>
      <c r="C28" s="68" t="s">
        <v>79</v>
      </c>
      <c r="D28" s="67">
        <v>4657.7299999999996</v>
      </c>
      <c r="E28" s="66" t="s">
        <v>36</v>
      </c>
      <c r="F28" s="66" t="s">
        <v>36</v>
      </c>
      <c r="G28" s="67">
        <v>755</v>
      </c>
      <c r="H28" s="66">
        <v>72</v>
      </c>
      <c r="I28" s="66">
        <f>G28/H28</f>
        <v>10.486111111111111</v>
      </c>
      <c r="J28" s="66">
        <v>15</v>
      </c>
      <c r="K28" s="66">
        <v>1</v>
      </c>
      <c r="L28" s="67">
        <v>4657.7299999999996</v>
      </c>
      <c r="M28" s="67">
        <v>755</v>
      </c>
      <c r="N28" s="65">
        <v>44708</v>
      </c>
      <c r="O28" s="64" t="s">
        <v>80</v>
      </c>
      <c r="P28" s="61"/>
      <c r="Q28" s="73"/>
      <c r="R28" s="73"/>
      <c r="S28" s="59"/>
      <c r="T28" s="75"/>
      <c r="U28" s="60"/>
      <c r="V28" s="74"/>
      <c r="W28" s="74"/>
      <c r="X28" s="2"/>
      <c r="Y28" s="60"/>
      <c r="Z28" s="60"/>
      <c r="AA28" s="75"/>
      <c r="AB28" s="75"/>
      <c r="AC28" s="60"/>
    </row>
    <row r="29" spans="1:29" ht="25.35" customHeight="1">
      <c r="A29" s="63">
        <v>15</v>
      </c>
      <c r="B29" s="63">
        <v>14</v>
      </c>
      <c r="C29" s="68" t="s">
        <v>61</v>
      </c>
      <c r="D29" s="67">
        <v>2170.8000000000002</v>
      </c>
      <c r="E29" s="66">
        <v>2599.6</v>
      </c>
      <c r="F29" s="70">
        <f t="shared" ref="F29:F35" si="2">(D29-E29)/E29</f>
        <v>-0.16494845360824734</v>
      </c>
      <c r="G29" s="67">
        <v>335</v>
      </c>
      <c r="H29" s="66">
        <v>11</v>
      </c>
      <c r="I29" s="66">
        <f>G29/H29</f>
        <v>30.454545454545453</v>
      </c>
      <c r="J29" s="66">
        <v>3</v>
      </c>
      <c r="K29" s="66">
        <v>5</v>
      </c>
      <c r="L29" s="67">
        <v>21347.18</v>
      </c>
      <c r="M29" s="67">
        <v>3584</v>
      </c>
      <c r="N29" s="65">
        <v>44680</v>
      </c>
      <c r="O29" s="64" t="s">
        <v>50</v>
      </c>
      <c r="P29" s="61"/>
      <c r="Q29" s="73"/>
      <c r="R29" s="73"/>
      <c r="S29" s="59"/>
      <c r="T29" s="73"/>
      <c r="U29" s="60"/>
      <c r="V29" s="74"/>
      <c r="W29" s="74"/>
      <c r="X29" s="2"/>
      <c r="Y29" s="60"/>
      <c r="Z29" s="60"/>
      <c r="AA29" s="75"/>
      <c r="AB29" s="75"/>
      <c r="AC29" s="60"/>
    </row>
    <row r="30" spans="1:29" ht="25.35" customHeight="1">
      <c r="A30" s="63">
        <v>16</v>
      </c>
      <c r="B30" s="76">
        <v>21</v>
      </c>
      <c r="C30" s="68" t="s">
        <v>99</v>
      </c>
      <c r="D30" s="67">
        <v>1980</v>
      </c>
      <c r="E30" s="66">
        <v>424</v>
      </c>
      <c r="F30" s="70">
        <f t="shared" si="2"/>
        <v>3.6698113207547172</v>
      </c>
      <c r="G30" s="67">
        <v>407</v>
      </c>
      <c r="H30" s="66">
        <v>4</v>
      </c>
      <c r="I30" s="66">
        <f>G30/H30</f>
        <v>101.75</v>
      </c>
      <c r="J30" s="66">
        <v>2</v>
      </c>
      <c r="K30" s="66">
        <v>3</v>
      </c>
      <c r="L30" s="67">
        <v>4093</v>
      </c>
      <c r="M30" s="67">
        <v>907</v>
      </c>
      <c r="N30" s="65">
        <v>44694</v>
      </c>
      <c r="O30" s="64" t="s">
        <v>82</v>
      </c>
      <c r="P30" s="61"/>
      <c r="Q30" s="73"/>
      <c r="R30" s="73"/>
      <c r="S30" s="73"/>
      <c r="T30" s="73"/>
      <c r="U30" s="74"/>
      <c r="V30" s="74"/>
      <c r="W30" s="60"/>
      <c r="X30" s="74"/>
      <c r="Y30" s="75"/>
      <c r="Z30" s="75"/>
      <c r="AA30" s="60"/>
    </row>
    <row r="31" spans="1:29" ht="25.35" customHeight="1">
      <c r="A31" s="63">
        <v>17</v>
      </c>
      <c r="B31" s="63">
        <v>12</v>
      </c>
      <c r="C31" s="68" t="s">
        <v>69</v>
      </c>
      <c r="D31" s="67">
        <v>1929</v>
      </c>
      <c r="E31" s="66">
        <v>5574</v>
      </c>
      <c r="F31" s="70">
        <f t="shared" si="2"/>
        <v>-0.65392895586652311</v>
      </c>
      <c r="G31" s="67">
        <v>394</v>
      </c>
      <c r="H31" s="66" t="s">
        <v>36</v>
      </c>
      <c r="I31" s="66" t="s">
        <v>36</v>
      </c>
      <c r="J31" s="66">
        <v>7</v>
      </c>
      <c r="K31" s="66">
        <v>5</v>
      </c>
      <c r="L31" s="67">
        <v>39058</v>
      </c>
      <c r="M31" s="67">
        <v>8172</v>
      </c>
      <c r="N31" s="65">
        <v>44680</v>
      </c>
      <c r="O31" s="64" t="s">
        <v>47</v>
      </c>
      <c r="P31" s="61"/>
      <c r="Q31" s="73"/>
      <c r="R31" s="73"/>
      <c r="S31" s="59"/>
      <c r="T31" s="73"/>
      <c r="U31" s="60"/>
      <c r="V31" s="74"/>
      <c r="W31" s="74"/>
      <c r="X31" s="2"/>
      <c r="Y31" s="60"/>
      <c r="Z31" s="60"/>
      <c r="AA31" s="75"/>
      <c r="AB31" s="60"/>
      <c r="AC31" s="75"/>
    </row>
    <row r="32" spans="1:29" ht="25.35" customHeight="1">
      <c r="A32" s="63">
        <v>18</v>
      </c>
      <c r="B32" s="76">
        <v>16</v>
      </c>
      <c r="C32" s="68" t="s">
        <v>64</v>
      </c>
      <c r="D32" s="67">
        <v>1560.4</v>
      </c>
      <c r="E32" s="66">
        <v>1622.8</v>
      </c>
      <c r="F32" s="70">
        <f t="shared" si="2"/>
        <v>-3.845205817106228E-2</v>
      </c>
      <c r="G32" s="67">
        <v>244</v>
      </c>
      <c r="H32" s="66">
        <v>15</v>
      </c>
      <c r="I32" s="66">
        <f>G32/H32</f>
        <v>16.266666666666666</v>
      </c>
      <c r="J32" s="66">
        <v>2</v>
      </c>
      <c r="K32" s="66">
        <v>7</v>
      </c>
      <c r="L32" s="67">
        <v>68735</v>
      </c>
      <c r="M32" s="67">
        <v>10573</v>
      </c>
      <c r="N32" s="65">
        <v>44666</v>
      </c>
      <c r="O32" s="64" t="s">
        <v>37</v>
      </c>
      <c r="P32" s="61"/>
      <c r="Q32" s="73"/>
      <c r="R32" s="73"/>
      <c r="S32" s="73"/>
      <c r="T32" s="73"/>
      <c r="U32" s="74"/>
      <c r="V32" s="74"/>
      <c r="W32" s="75"/>
      <c r="X32" s="60"/>
      <c r="Y32" s="75"/>
      <c r="Z32" s="74"/>
      <c r="AA32" s="2"/>
      <c r="AB32" s="60"/>
    </row>
    <row r="33" spans="1:29" ht="25.35" customHeight="1">
      <c r="A33" s="63">
        <v>19</v>
      </c>
      <c r="B33" s="76">
        <v>13</v>
      </c>
      <c r="C33" s="68" t="s">
        <v>67</v>
      </c>
      <c r="D33" s="67">
        <v>1051.23</v>
      </c>
      <c r="E33" s="66">
        <v>5348.24</v>
      </c>
      <c r="F33" s="70">
        <f t="shared" si="2"/>
        <v>-0.80344374971953403</v>
      </c>
      <c r="G33" s="67">
        <v>166</v>
      </c>
      <c r="H33" s="66">
        <v>17</v>
      </c>
      <c r="I33" s="66">
        <f>G33/H33</f>
        <v>9.764705882352942</v>
      </c>
      <c r="J33" s="66">
        <v>4</v>
      </c>
      <c r="K33" s="66">
        <v>3</v>
      </c>
      <c r="L33" s="67">
        <v>15832.07</v>
      </c>
      <c r="M33" s="67">
        <v>2694</v>
      </c>
      <c r="N33" s="65">
        <v>44694</v>
      </c>
      <c r="O33" s="64" t="s">
        <v>41</v>
      </c>
      <c r="P33" s="9"/>
      <c r="Q33" s="73"/>
      <c r="R33" s="73"/>
      <c r="S33" s="59"/>
      <c r="T33" s="73"/>
      <c r="U33" s="4"/>
      <c r="V33" s="4"/>
      <c r="W33" s="4"/>
      <c r="X33" s="2"/>
      <c r="Y33" s="75"/>
      <c r="Z33" s="74"/>
      <c r="AA33" s="75"/>
      <c r="AB33" s="60"/>
      <c r="AC33" s="60"/>
    </row>
    <row r="34" spans="1:29" ht="25.35" customHeight="1">
      <c r="A34" s="63">
        <v>20</v>
      </c>
      <c r="B34" s="63">
        <v>17</v>
      </c>
      <c r="C34" s="68" t="s">
        <v>100</v>
      </c>
      <c r="D34" s="67">
        <v>249.9</v>
      </c>
      <c r="E34" s="66">
        <v>1331.97</v>
      </c>
      <c r="F34" s="70">
        <f t="shared" si="2"/>
        <v>-0.81238316178292302</v>
      </c>
      <c r="G34" s="67">
        <v>47</v>
      </c>
      <c r="H34" s="66">
        <v>5</v>
      </c>
      <c r="I34" s="66">
        <f>G34/H34</f>
        <v>9.4</v>
      </c>
      <c r="J34" s="66">
        <v>2</v>
      </c>
      <c r="K34" s="66">
        <v>6</v>
      </c>
      <c r="L34" s="67">
        <v>34385.93</v>
      </c>
      <c r="M34" s="67">
        <v>7301</v>
      </c>
      <c r="N34" s="65">
        <v>44673</v>
      </c>
      <c r="O34" s="64" t="s">
        <v>101</v>
      </c>
      <c r="P34" s="61"/>
      <c r="Q34" s="73"/>
      <c r="R34" s="73"/>
      <c r="S34" s="59"/>
      <c r="T34" s="73"/>
      <c r="U34" s="60"/>
      <c r="V34" s="74"/>
      <c r="W34" s="74"/>
      <c r="X34" s="75"/>
      <c r="Y34" s="2"/>
      <c r="Z34" s="60"/>
      <c r="AA34" s="60"/>
      <c r="AB34" s="75"/>
      <c r="AC34" s="60"/>
    </row>
    <row r="35" spans="1:29" ht="25.2" customHeight="1">
      <c r="A35" s="41"/>
      <c r="B35" s="41"/>
      <c r="C35" s="52" t="s">
        <v>66</v>
      </c>
      <c r="D35" s="62">
        <f>SUM(D23:D34)</f>
        <v>278228.73999999993</v>
      </c>
      <c r="E35" s="62">
        <v>200104.37999999995</v>
      </c>
      <c r="F35" s="20">
        <f t="shared" si="2"/>
        <v>0.39041804082449372</v>
      </c>
      <c r="G35" s="62">
        <f t="shared" ref="G35" si="3">SUM(G23:G34)</f>
        <v>46592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9" t="s">
        <v>36</v>
      </c>
      <c r="C37" s="68" t="s">
        <v>74</v>
      </c>
      <c r="D37" s="67">
        <v>185</v>
      </c>
      <c r="E37" s="66" t="s">
        <v>36</v>
      </c>
      <c r="F37" s="66" t="s">
        <v>36</v>
      </c>
      <c r="G37" s="67">
        <v>44</v>
      </c>
      <c r="H37" s="66">
        <v>3</v>
      </c>
      <c r="I37" s="66">
        <f>G37/H37</f>
        <v>14.666666666666666</v>
      </c>
      <c r="J37" s="66">
        <v>1</v>
      </c>
      <c r="K37" s="66" t="s">
        <v>36</v>
      </c>
      <c r="L37" s="67">
        <v>9729</v>
      </c>
      <c r="M37" s="67">
        <v>1771</v>
      </c>
      <c r="N37" s="65">
        <v>44617</v>
      </c>
      <c r="O37" s="64" t="s">
        <v>37</v>
      </c>
      <c r="P37" s="61"/>
      <c r="Q37" s="73"/>
      <c r="R37" s="73"/>
      <c r="S37" s="59"/>
      <c r="T37" s="73"/>
      <c r="U37" s="74"/>
      <c r="V37" s="74"/>
      <c r="W37" s="74"/>
      <c r="X37" s="2"/>
      <c r="Y37" s="60"/>
      <c r="Z37" s="75"/>
      <c r="AA37" s="60"/>
      <c r="AB37" s="60"/>
      <c r="AC37" s="75"/>
    </row>
    <row r="38" spans="1:29" ht="25.35" customHeight="1">
      <c r="A38" s="63">
        <v>22</v>
      </c>
      <c r="B38" s="63">
        <v>22</v>
      </c>
      <c r="C38" s="68" t="s">
        <v>73</v>
      </c>
      <c r="D38" s="67">
        <v>170</v>
      </c>
      <c r="E38" s="66">
        <v>209</v>
      </c>
      <c r="F38" s="70">
        <f>(D38-E38)/E38</f>
        <v>-0.18660287081339713</v>
      </c>
      <c r="G38" s="67">
        <v>33</v>
      </c>
      <c r="H38" s="66" t="s">
        <v>36</v>
      </c>
      <c r="I38" s="66" t="s">
        <v>36</v>
      </c>
      <c r="J38" s="66">
        <v>1</v>
      </c>
      <c r="K38" s="66">
        <v>4</v>
      </c>
      <c r="L38" s="67">
        <v>8480</v>
      </c>
      <c r="M38" s="67">
        <v>1442</v>
      </c>
      <c r="N38" s="65">
        <v>44687</v>
      </c>
      <c r="O38" s="64" t="s">
        <v>47</v>
      </c>
      <c r="P38" s="61"/>
      <c r="Q38" s="73"/>
      <c r="R38" s="73"/>
      <c r="S38" s="59"/>
      <c r="T38" s="73"/>
      <c r="U38" s="60"/>
      <c r="V38" s="74"/>
      <c r="W38" s="74"/>
      <c r="X38" s="2"/>
      <c r="Y38" s="60"/>
      <c r="Z38" s="75"/>
      <c r="AA38" s="60"/>
      <c r="AB38" s="60"/>
      <c r="AC38" s="75"/>
    </row>
    <row r="39" spans="1:29" ht="25.35" customHeight="1">
      <c r="A39" s="63">
        <v>23</v>
      </c>
      <c r="B39" s="63">
        <v>20</v>
      </c>
      <c r="C39" s="68" t="s">
        <v>71</v>
      </c>
      <c r="D39" s="67">
        <v>111</v>
      </c>
      <c r="E39" s="66">
        <v>468</v>
      </c>
      <c r="F39" s="70">
        <f>(D39-E39)/E39</f>
        <v>-0.76282051282051277</v>
      </c>
      <c r="G39" s="67">
        <v>21</v>
      </c>
      <c r="H39" s="66">
        <v>3</v>
      </c>
      <c r="I39" s="66">
        <f>G39/H39</f>
        <v>7</v>
      </c>
      <c r="J39" s="66">
        <v>2</v>
      </c>
      <c r="K39" s="66">
        <v>5</v>
      </c>
      <c r="L39" s="67">
        <v>17421</v>
      </c>
      <c r="M39" s="67">
        <v>2696</v>
      </c>
      <c r="N39" s="65">
        <v>44680</v>
      </c>
      <c r="O39" s="64" t="s">
        <v>37</v>
      </c>
      <c r="P39" s="61"/>
      <c r="Q39" s="73"/>
      <c r="R39" s="73"/>
      <c r="S39" s="59"/>
      <c r="T39" s="73"/>
      <c r="U39" s="60"/>
      <c r="V39" s="60"/>
      <c r="W39" s="60"/>
      <c r="X39" s="75"/>
      <c r="Y39" s="2"/>
      <c r="Z39" s="60"/>
      <c r="AA39" s="60"/>
      <c r="AB39" s="75"/>
      <c r="AC39" s="60"/>
    </row>
    <row r="40" spans="1:29" ht="25.35" customHeight="1">
      <c r="A40" s="63">
        <v>24</v>
      </c>
      <c r="B40" s="29">
        <v>24</v>
      </c>
      <c r="C40" s="68" t="s">
        <v>68</v>
      </c>
      <c r="D40" s="67">
        <v>101</v>
      </c>
      <c r="E40" s="66">
        <v>154</v>
      </c>
      <c r="F40" s="70">
        <f>(D40-E40)/E40</f>
        <v>-0.34415584415584416</v>
      </c>
      <c r="G40" s="67">
        <v>16</v>
      </c>
      <c r="H40" s="66" t="s">
        <v>36</v>
      </c>
      <c r="I40" s="66" t="s">
        <v>36</v>
      </c>
      <c r="J40" s="66">
        <v>1</v>
      </c>
      <c r="K40" s="66">
        <v>14</v>
      </c>
      <c r="L40" s="67">
        <v>17490</v>
      </c>
      <c r="M40" s="67">
        <v>2835</v>
      </c>
      <c r="N40" s="65">
        <v>44603</v>
      </c>
      <c r="O40" s="64" t="s">
        <v>47</v>
      </c>
      <c r="P40" s="61"/>
      <c r="Q40" s="73"/>
      <c r="R40" s="73"/>
      <c r="S40" s="73"/>
      <c r="T40" s="73"/>
      <c r="U40" s="74"/>
      <c r="V40" s="74"/>
      <c r="W40" s="60"/>
      <c r="X40" s="75"/>
      <c r="Y40" s="74"/>
      <c r="Z40" s="75"/>
    </row>
    <row r="41" spans="1:29" ht="25.35" customHeight="1">
      <c r="A41" s="63">
        <v>25</v>
      </c>
      <c r="B41" s="66" t="s">
        <v>36</v>
      </c>
      <c r="C41" s="68" t="s">
        <v>102</v>
      </c>
      <c r="D41" s="67">
        <v>97</v>
      </c>
      <c r="E41" s="66" t="s">
        <v>36</v>
      </c>
      <c r="F41" s="66" t="s">
        <v>36</v>
      </c>
      <c r="G41" s="67">
        <v>17</v>
      </c>
      <c r="H41" s="66">
        <v>2</v>
      </c>
      <c r="I41" s="66">
        <f>G41/H41</f>
        <v>8.5</v>
      </c>
      <c r="J41" s="66">
        <v>2</v>
      </c>
      <c r="K41" s="66" t="s">
        <v>36</v>
      </c>
      <c r="L41" s="67">
        <v>11130</v>
      </c>
      <c r="M41" s="67">
        <v>2146</v>
      </c>
      <c r="N41" s="65">
        <v>44673</v>
      </c>
      <c r="O41" s="64" t="s">
        <v>82</v>
      </c>
      <c r="P41" s="61"/>
      <c r="V41" s="61"/>
      <c r="W41" s="61"/>
      <c r="X41" s="60"/>
      <c r="Y41" s="60"/>
      <c r="AA41" s="60"/>
    </row>
    <row r="42" spans="1:29" ht="25.35" customHeight="1">
      <c r="A42" s="63">
        <v>26</v>
      </c>
      <c r="B42" s="63">
        <v>29</v>
      </c>
      <c r="C42" s="68" t="s">
        <v>91</v>
      </c>
      <c r="D42" s="67">
        <v>70</v>
      </c>
      <c r="E42" s="66">
        <v>43.11</v>
      </c>
      <c r="F42" s="70">
        <f>(D42-E42)/E42</f>
        <v>0.62375318951519376</v>
      </c>
      <c r="G42" s="67">
        <v>11</v>
      </c>
      <c r="H42" s="66">
        <v>2</v>
      </c>
      <c r="I42" s="66">
        <f>G42/H42</f>
        <v>5.5</v>
      </c>
      <c r="J42" s="66">
        <v>1</v>
      </c>
      <c r="K42" s="66">
        <v>3</v>
      </c>
      <c r="L42" s="67">
        <v>1450.2099999999998</v>
      </c>
      <c r="M42" s="67">
        <v>272</v>
      </c>
      <c r="N42" s="65">
        <v>44694</v>
      </c>
      <c r="O42" s="64" t="s">
        <v>92</v>
      </c>
      <c r="P42" s="9"/>
      <c r="Q42" s="73"/>
      <c r="R42" s="73"/>
      <c r="S42" s="59"/>
      <c r="T42" s="73"/>
      <c r="U42" s="60"/>
      <c r="V42" s="74"/>
      <c r="W42" s="74"/>
      <c r="X42" s="60"/>
      <c r="Y42" s="75"/>
      <c r="Z42" s="2"/>
      <c r="AA42" s="60"/>
      <c r="AB42" s="75"/>
      <c r="AC42" s="60"/>
    </row>
    <row r="43" spans="1:29" ht="25.35" customHeight="1">
      <c r="A43" s="63">
        <v>27</v>
      </c>
      <c r="B43" s="69" t="s">
        <v>36</v>
      </c>
      <c r="C43" s="68" t="s">
        <v>103</v>
      </c>
      <c r="D43" s="67">
        <v>55</v>
      </c>
      <c r="E43" s="66" t="s">
        <v>36</v>
      </c>
      <c r="F43" s="66" t="s">
        <v>36</v>
      </c>
      <c r="G43" s="67">
        <v>11</v>
      </c>
      <c r="H43" s="66">
        <v>2</v>
      </c>
      <c r="I43" s="66">
        <f>G43/H43</f>
        <v>5.5</v>
      </c>
      <c r="J43" s="66">
        <v>2</v>
      </c>
      <c r="K43" s="66" t="s">
        <v>36</v>
      </c>
      <c r="L43" s="67">
        <v>10814</v>
      </c>
      <c r="M43" s="67">
        <v>1656</v>
      </c>
      <c r="N43" s="65">
        <v>44652</v>
      </c>
      <c r="O43" s="64" t="s">
        <v>84</v>
      </c>
      <c r="P43" s="61"/>
      <c r="Q43" s="73"/>
      <c r="R43" s="73"/>
      <c r="S43" s="59"/>
      <c r="T43" s="73"/>
      <c r="U43" s="74"/>
      <c r="V43" s="74"/>
      <c r="W43" s="74"/>
      <c r="X43" s="60"/>
      <c r="Y43" s="75"/>
      <c r="Z43" s="2"/>
      <c r="AA43" s="60"/>
      <c r="AB43" s="75"/>
      <c r="AC43" s="60"/>
    </row>
    <row r="44" spans="1:29" ht="25.35" customHeight="1">
      <c r="A44" s="63">
        <v>28</v>
      </c>
      <c r="B44" s="66" t="s">
        <v>36</v>
      </c>
      <c r="C44" s="68" t="s">
        <v>104</v>
      </c>
      <c r="D44" s="67">
        <v>20</v>
      </c>
      <c r="E44" s="66" t="s">
        <v>36</v>
      </c>
      <c r="F44" s="66" t="s">
        <v>36</v>
      </c>
      <c r="G44" s="67">
        <v>4</v>
      </c>
      <c r="H44" s="66">
        <v>2</v>
      </c>
      <c r="I44" s="66">
        <f>G44/H44</f>
        <v>2</v>
      </c>
      <c r="J44" s="66">
        <v>2</v>
      </c>
      <c r="K44" s="66" t="s">
        <v>36</v>
      </c>
      <c r="L44" s="67">
        <v>4299</v>
      </c>
      <c r="M44" s="67">
        <v>695</v>
      </c>
      <c r="N44" s="65">
        <v>44680</v>
      </c>
      <c r="O44" s="64" t="s">
        <v>84</v>
      </c>
      <c r="P44" s="61"/>
      <c r="Q44" s="73"/>
      <c r="R44" s="73"/>
      <c r="S44" s="73"/>
      <c r="T44" s="73"/>
      <c r="U44" s="74"/>
      <c r="V44" s="74"/>
      <c r="W44" s="74"/>
      <c r="X44" s="60"/>
      <c r="Y44" s="75"/>
      <c r="Z44" s="75"/>
      <c r="AA44" s="2"/>
      <c r="AB44" s="60"/>
    </row>
    <row r="45" spans="1:29" ht="25.35" customHeight="1">
      <c r="A45" s="41"/>
      <c r="B45" s="41"/>
      <c r="C45" s="52" t="s">
        <v>75</v>
      </c>
      <c r="D45" s="62">
        <f>SUM(D35:D44)</f>
        <v>279037.73999999993</v>
      </c>
      <c r="E45" s="62">
        <v>201559.48999999993</v>
      </c>
      <c r="F45" s="20">
        <f t="shared" ref="F45" si="4">(D45-E45)/E45</f>
        <v>0.38439395733735993</v>
      </c>
      <c r="G45" s="62">
        <f t="shared" ref="G45" si="5">SUM(G35:G44)</f>
        <v>46749</v>
      </c>
      <c r="H45" s="62"/>
      <c r="I45" s="43"/>
      <c r="J45" s="42"/>
      <c r="K45" s="44"/>
      <c r="L45" s="45"/>
      <c r="M45" s="49"/>
      <c r="N45" s="46"/>
      <c r="O45" s="53"/>
      <c r="R45" s="61"/>
      <c r="U45" s="61"/>
      <c r="V45" s="61"/>
      <c r="W45" s="61"/>
    </row>
    <row r="46" spans="1:29" ht="23.1" customHeight="1">
      <c r="W46" s="4"/>
    </row>
    <row r="47" spans="1:29" ht="17.25" customHeight="1"/>
    <row r="58" spans="16:18">
      <c r="R58" s="61"/>
    </row>
    <row r="63" spans="16:18">
      <c r="P63" s="61"/>
    </row>
    <row r="67" spans="21:23" ht="12" customHeight="1"/>
    <row r="77" spans="21:23">
      <c r="U77" s="61"/>
      <c r="V77" s="61"/>
      <c r="W77" s="61"/>
    </row>
  </sheetData>
  <sortState xmlns:xlrd2="http://schemas.microsoft.com/office/spreadsheetml/2017/richdata2" ref="B13:O44">
    <sortCondition descending="1" ref="D13:D44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EF53D-B867-4F42-8E0E-6C7FA6A227F1}">
  <dimension ref="A1:AC81"/>
  <sheetViews>
    <sheetView topLeftCell="A32" zoomScale="60" zoomScaleNormal="60" workbookViewId="0">
      <selection activeCell="A42" sqref="A42:XFD4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4.4414062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105</v>
      </c>
      <c r="F1" s="30"/>
      <c r="G1" s="30"/>
      <c r="H1" s="30"/>
      <c r="I1" s="30"/>
    </row>
    <row r="2" spans="1:29" ht="19.5" customHeight="1">
      <c r="E2" s="30" t="s">
        <v>106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Y5" s="4"/>
    </row>
    <row r="6" spans="1:29">
      <c r="A6" s="207"/>
      <c r="B6" s="207"/>
      <c r="C6" s="212"/>
      <c r="D6" s="32" t="s">
        <v>97</v>
      </c>
      <c r="E6" s="32" t="s">
        <v>107</v>
      </c>
      <c r="F6" s="212"/>
      <c r="G6" s="212" t="s">
        <v>107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Y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Y9" s="60"/>
      <c r="Z9" s="61"/>
    </row>
    <row r="10" spans="1:29" ht="21.6">
      <c r="A10" s="207"/>
      <c r="B10" s="207"/>
      <c r="C10" s="212"/>
      <c r="D10" s="32" t="s">
        <v>98</v>
      </c>
      <c r="E10" s="32" t="s">
        <v>108</v>
      </c>
      <c r="F10" s="212"/>
      <c r="G10" s="32" t="s">
        <v>108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Y10" s="60"/>
      <c r="Z10" s="61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0"/>
      <c r="X11" s="61"/>
      <c r="Y11" s="4"/>
      <c r="Z11" s="61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63">
        <v>1</v>
      </c>
      <c r="C13" s="68" t="s">
        <v>42</v>
      </c>
      <c r="D13" s="67">
        <v>57462.76</v>
      </c>
      <c r="E13" s="66">
        <v>75833.7</v>
      </c>
      <c r="F13" s="70">
        <f>(D13-E13)/E13</f>
        <v>-0.24225298251305152</v>
      </c>
      <c r="G13" s="67">
        <v>8714</v>
      </c>
      <c r="H13" s="66">
        <v>388</v>
      </c>
      <c r="I13" s="66">
        <f>G13/H13</f>
        <v>22.458762886597938</v>
      </c>
      <c r="J13" s="66">
        <v>23</v>
      </c>
      <c r="K13" s="66">
        <v>3</v>
      </c>
      <c r="L13" s="67">
        <v>344030</v>
      </c>
      <c r="M13" s="67">
        <v>47265</v>
      </c>
      <c r="N13" s="65">
        <v>44687</v>
      </c>
      <c r="O13" s="64" t="s">
        <v>43</v>
      </c>
      <c r="P13" s="61"/>
      <c r="Q13" s="73"/>
      <c r="R13" s="73"/>
      <c r="S13" s="73"/>
      <c r="T13" s="73"/>
      <c r="V13" s="61"/>
      <c r="W13" s="60"/>
      <c r="X13" s="60"/>
      <c r="Y13" s="2"/>
      <c r="Z13" s="2"/>
      <c r="AA13" s="2"/>
      <c r="AB13" s="61"/>
      <c r="AC13" s="60"/>
    </row>
    <row r="14" spans="1:29" ht="25.35" customHeight="1">
      <c r="A14" s="63">
        <v>2</v>
      </c>
      <c r="B14" s="63" t="s">
        <v>34</v>
      </c>
      <c r="C14" s="68" t="s">
        <v>46</v>
      </c>
      <c r="D14" s="67">
        <v>22502</v>
      </c>
      <c r="E14" s="66" t="s">
        <v>36</v>
      </c>
      <c r="F14" s="66" t="s">
        <v>36</v>
      </c>
      <c r="G14" s="67">
        <v>4128</v>
      </c>
      <c r="H14" s="66" t="s">
        <v>36</v>
      </c>
      <c r="I14" s="66" t="s">
        <v>36</v>
      </c>
      <c r="J14" s="66">
        <v>16</v>
      </c>
      <c r="K14" s="66">
        <v>1</v>
      </c>
      <c r="L14" s="67">
        <v>22502</v>
      </c>
      <c r="M14" s="67">
        <v>4128</v>
      </c>
      <c r="N14" s="65">
        <v>44701</v>
      </c>
      <c r="O14" s="64" t="s">
        <v>47</v>
      </c>
      <c r="P14" s="61"/>
      <c r="Q14" s="73"/>
      <c r="R14" s="73"/>
      <c r="S14" s="59"/>
      <c r="T14" s="73"/>
      <c r="U14" s="60"/>
      <c r="V14" s="74"/>
      <c r="W14" s="74"/>
      <c r="X14" s="60"/>
      <c r="Y14" s="2"/>
      <c r="Z14" s="75"/>
      <c r="AA14" s="60"/>
      <c r="AB14" s="75"/>
      <c r="AC14" s="60"/>
    </row>
    <row r="15" spans="1:29" ht="25.35" customHeight="1">
      <c r="A15" s="63">
        <v>3</v>
      </c>
      <c r="B15" s="63">
        <v>2</v>
      </c>
      <c r="C15" s="68" t="s">
        <v>44</v>
      </c>
      <c r="D15" s="67">
        <v>18280.39</v>
      </c>
      <c r="E15" s="66">
        <v>20221.689999999999</v>
      </c>
      <c r="F15" s="70">
        <f t="shared" ref="F15:F20" si="0">(D15-E15)/E15</f>
        <v>-9.6000878264872982E-2</v>
      </c>
      <c r="G15" s="67">
        <v>3644</v>
      </c>
      <c r="H15" s="66">
        <v>186</v>
      </c>
      <c r="I15" s="66">
        <f>G15/H15</f>
        <v>19.591397849462364</v>
      </c>
      <c r="J15" s="66">
        <v>12</v>
      </c>
      <c r="K15" s="66">
        <v>8</v>
      </c>
      <c r="L15" s="67">
        <v>359637</v>
      </c>
      <c r="M15" s="67">
        <v>69717</v>
      </c>
      <c r="N15" s="65">
        <v>44652</v>
      </c>
      <c r="O15" s="64" t="s">
        <v>39</v>
      </c>
      <c r="P15" s="61"/>
      <c r="Q15" s="73"/>
      <c r="R15" s="73"/>
      <c r="S15" s="59"/>
      <c r="T15" s="73"/>
      <c r="U15" s="60"/>
      <c r="V15" s="74"/>
      <c r="W15" s="74"/>
      <c r="X15" s="60"/>
      <c r="Y15" s="2"/>
      <c r="Z15" s="75"/>
      <c r="AA15" s="60"/>
      <c r="AB15" s="75"/>
      <c r="AC15" s="60"/>
    </row>
    <row r="16" spans="1:29" ht="25.35" customHeight="1">
      <c r="A16" s="63">
        <v>4</v>
      </c>
      <c r="B16" s="63">
        <v>4</v>
      </c>
      <c r="C16" s="68" t="s">
        <v>53</v>
      </c>
      <c r="D16" s="67">
        <v>16422</v>
      </c>
      <c r="E16" s="66">
        <v>12952</v>
      </c>
      <c r="F16" s="70">
        <f t="shared" si="0"/>
        <v>0.2679122915379864</v>
      </c>
      <c r="G16" s="67">
        <v>2812</v>
      </c>
      <c r="H16" s="66" t="s">
        <v>36</v>
      </c>
      <c r="I16" s="66" t="s">
        <v>36</v>
      </c>
      <c r="J16" s="66">
        <v>11</v>
      </c>
      <c r="K16" s="66">
        <v>5</v>
      </c>
      <c r="L16" s="67">
        <v>93894</v>
      </c>
      <c r="M16" s="67">
        <v>14079</v>
      </c>
      <c r="N16" s="65">
        <v>44673</v>
      </c>
      <c r="O16" s="64" t="s">
        <v>47</v>
      </c>
      <c r="P16" s="61"/>
      <c r="Q16" s="73"/>
      <c r="R16" s="73"/>
      <c r="S16" s="59"/>
      <c r="T16" s="73"/>
      <c r="U16" s="60"/>
      <c r="V16" s="74"/>
      <c r="W16" s="74"/>
      <c r="X16" s="2"/>
      <c r="Y16" s="60"/>
      <c r="Z16" s="60"/>
      <c r="AA16" s="75"/>
      <c r="AB16" s="75"/>
      <c r="AC16" s="60"/>
    </row>
    <row r="17" spans="1:29" ht="25.35" customHeight="1">
      <c r="A17" s="63">
        <v>5</v>
      </c>
      <c r="B17" s="63">
        <v>3</v>
      </c>
      <c r="C17" s="68" t="s">
        <v>57</v>
      </c>
      <c r="D17" s="67">
        <v>14068</v>
      </c>
      <c r="E17" s="66">
        <v>16398</v>
      </c>
      <c r="F17" s="70">
        <f t="shared" si="0"/>
        <v>-0.1420904988413221</v>
      </c>
      <c r="G17" s="67">
        <v>3125</v>
      </c>
      <c r="H17" s="66" t="s">
        <v>36</v>
      </c>
      <c r="I17" s="66" t="s">
        <v>36</v>
      </c>
      <c r="J17" s="66">
        <v>21</v>
      </c>
      <c r="K17" s="66">
        <v>2</v>
      </c>
      <c r="L17" s="67">
        <v>31597</v>
      </c>
      <c r="M17" s="67">
        <v>6772</v>
      </c>
      <c r="N17" s="65">
        <v>44694</v>
      </c>
      <c r="O17" s="64" t="s">
        <v>47</v>
      </c>
      <c r="P17" s="61"/>
      <c r="Q17" s="73"/>
      <c r="R17" s="73"/>
      <c r="S17" s="59"/>
      <c r="T17" s="60"/>
      <c r="U17" s="60"/>
      <c r="V17" s="60"/>
      <c r="W17" s="60"/>
      <c r="X17" s="2"/>
      <c r="Y17" s="60"/>
      <c r="Z17" s="60"/>
      <c r="AA17" s="75"/>
      <c r="AB17" s="75"/>
      <c r="AC17" s="60"/>
    </row>
    <row r="18" spans="1:29" ht="25.35" customHeight="1">
      <c r="A18" s="63">
        <v>6</v>
      </c>
      <c r="B18" s="63">
        <v>5</v>
      </c>
      <c r="C18" s="68" t="s">
        <v>55</v>
      </c>
      <c r="D18" s="67">
        <v>10012.57</v>
      </c>
      <c r="E18" s="66">
        <v>11829.9</v>
      </c>
      <c r="F18" s="70">
        <f t="shared" si="0"/>
        <v>-0.15362175504442133</v>
      </c>
      <c r="G18" s="67">
        <v>1820</v>
      </c>
      <c r="H18" s="66">
        <v>93</v>
      </c>
      <c r="I18" s="66">
        <f>G18/H18</f>
        <v>19.56989247311828</v>
      </c>
      <c r="J18" s="66">
        <v>8</v>
      </c>
      <c r="K18" s="66">
        <v>6</v>
      </c>
      <c r="L18" s="67">
        <v>299360.25</v>
      </c>
      <c r="M18" s="67">
        <v>41965</v>
      </c>
      <c r="N18" s="65">
        <v>44666</v>
      </c>
      <c r="O18" s="64" t="s">
        <v>56</v>
      </c>
      <c r="P18" s="61"/>
      <c r="Q18" s="73"/>
      <c r="R18" s="73"/>
      <c r="S18" s="59"/>
      <c r="T18" s="75"/>
      <c r="U18" s="60"/>
      <c r="V18" s="74"/>
      <c r="W18" s="74"/>
      <c r="X18" s="2"/>
      <c r="Y18" s="60"/>
      <c r="Z18" s="60"/>
      <c r="AA18" s="75"/>
      <c r="AB18" s="75"/>
      <c r="AC18" s="60"/>
    </row>
    <row r="19" spans="1:29" ht="25.35" customHeight="1">
      <c r="A19" s="63">
        <v>7</v>
      </c>
      <c r="B19" s="63">
        <v>8</v>
      </c>
      <c r="C19" s="68" t="s">
        <v>54</v>
      </c>
      <c r="D19" s="67">
        <v>9761.9599999999991</v>
      </c>
      <c r="E19" s="66">
        <v>8409.17</v>
      </c>
      <c r="F19" s="70">
        <f t="shared" si="0"/>
        <v>0.16087081126912633</v>
      </c>
      <c r="G19" s="67">
        <v>1826</v>
      </c>
      <c r="H19" s="66">
        <v>62</v>
      </c>
      <c r="I19" s="66">
        <f>G19/H19</f>
        <v>29.451612903225808</v>
      </c>
      <c r="J19" s="66">
        <v>6</v>
      </c>
      <c r="K19" s="66">
        <v>7</v>
      </c>
      <c r="L19" s="67">
        <v>173524</v>
      </c>
      <c r="M19" s="67">
        <v>25474</v>
      </c>
      <c r="N19" s="65">
        <v>44659</v>
      </c>
      <c r="O19" s="64" t="s">
        <v>39</v>
      </c>
      <c r="P19" s="61"/>
      <c r="Q19" s="73"/>
      <c r="R19" s="73"/>
      <c r="S19" s="59"/>
      <c r="T19" s="73"/>
      <c r="U19" s="60"/>
      <c r="V19" s="74"/>
      <c r="W19" s="74"/>
      <c r="X19" s="2"/>
      <c r="Y19" s="60"/>
      <c r="Z19" s="60"/>
      <c r="AA19" s="75"/>
      <c r="AB19" s="60"/>
      <c r="AC19" s="75"/>
    </row>
    <row r="20" spans="1:29" ht="25.35" customHeight="1">
      <c r="A20" s="63">
        <v>8</v>
      </c>
      <c r="B20" s="63">
        <v>7</v>
      </c>
      <c r="C20" s="68" t="s">
        <v>45</v>
      </c>
      <c r="D20" s="67">
        <v>9005.61</v>
      </c>
      <c r="E20" s="66">
        <v>8546.41</v>
      </c>
      <c r="F20" s="70">
        <f t="shared" si="0"/>
        <v>5.3730162723295595E-2</v>
      </c>
      <c r="G20" s="67">
        <v>1838</v>
      </c>
      <c r="H20" s="66">
        <v>72</v>
      </c>
      <c r="I20" s="66">
        <f>G20/H20</f>
        <v>25.527777777777779</v>
      </c>
      <c r="J20" s="66">
        <v>7</v>
      </c>
      <c r="K20" s="66">
        <v>10</v>
      </c>
      <c r="L20" s="67">
        <v>173340</v>
      </c>
      <c r="M20" s="67">
        <v>34647</v>
      </c>
      <c r="N20" s="65">
        <v>44638</v>
      </c>
      <c r="O20" s="64" t="s">
        <v>37</v>
      </c>
      <c r="P20" s="61"/>
      <c r="Q20" s="73"/>
      <c r="R20" s="73"/>
      <c r="S20" s="59"/>
      <c r="T20" s="73"/>
      <c r="U20" s="60"/>
      <c r="V20" s="74"/>
      <c r="W20" s="74"/>
      <c r="X20" s="2"/>
      <c r="Y20" s="60"/>
      <c r="Z20" s="60"/>
      <c r="AA20" s="75"/>
      <c r="AB20" s="60"/>
      <c r="AC20" s="75"/>
    </row>
    <row r="21" spans="1:29" ht="25.35" customHeight="1">
      <c r="A21" s="63">
        <v>9</v>
      </c>
      <c r="B21" s="23" t="s">
        <v>58</v>
      </c>
      <c r="C21" s="55" t="s">
        <v>38</v>
      </c>
      <c r="D21" s="67">
        <v>8589.2900000000009</v>
      </c>
      <c r="E21" s="66" t="s">
        <v>36</v>
      </c>
      <c r="F21" s="66" t="s">
        <v>36</v>
      </c>
      <c r="G21" s="67">
        <v>1161</v>
      </c>
      <c r="H21" s="66">
        <v>30</v>
      </c>
      <c r="I21" s="66">
        <f>G21/H21</f>
        <v>38.700000000000003</v>
      </c>
      <c r="J21" s="66">
        <v>10</v>
      </c>
      <c r="K21" s="66">
        <v>0</v>
      </c>
      <c r="L21" s="67">
        <v>8589</v>
      </c>
      <c r="M21" s="67">
        <v>1161</v>
      </c>
      <c r="N21" s="65" t="s">
        <v>60</v>
      </c>
      <c r="O21" s="64" t="s">
        <v>39</v>
      </c>
      <c r="P21" s="61"/>
      <c r="Q21" s="73"/>
      <c r="R21" s="73"/>
      <c r="S21" s="59"/>
      <c r="T21" s="73"/>
      <c r="U21" s="60"/>
      <c r="V21" s="74"/>
      <c r="W21" s="74"/>
      <c r="X21" s="60"/>
      <c r="Y21" s="2"/>
      <c r="Z21" s="75"/>
      <c r="AA21" s="60"/>
      <c r="AB21" s="75"/>
      <c r="AC21" s="60"/>
    </row>
    <row r="22" spans="1:29" ht="25.35" customHeight="1">
      <c r="A22" s="63">
        <v>10</v>
      </c>
      <c r="B22" s="63">
        <v>9</v>
      </c>
      <c r="C22" s="68" t="s">
        <v>48</v>
      </c>
      <c r="D22" s="67">
        <v>8024.68</v>
      </c>
      <c r="E22" s="66">
        <v>7591.43</v>
      </c>
      <c r="F22" s="70">
        <f>(D22-E22)/E22</f>
        <v>5.7070933934713221E-2</v>
      </c>
      <c r="G22" s="67">
        <v>1593</v>
      </c>
      <c r="H22" s="66">
        <v>82</v>
      </c>
      <c r="I22" s="66">
        <f>G22/H22</f>
        <v>19.426829268292682</v>
      </c>
      <c r="J22" s="66">
        <v>7</v>
      </c>
      <c r="K22" s="66">
        <v>11</v>
      </c>
      <c r="L22" s="67">
        <v>263681</v>
      </c>
      <c r="M22" s="67">
        <v>52813</v>
      </c>
      <c r="N22" s="65">
        <v>44631</v>
      </c>
      <c r="O22" s="64" t="s">
        <v>43</v>
      </c>
      <c r="P22" s="61"/>
      <c r="Q22" s="73"/>
      <c r="R22" s="73"/>
      <c r="S22" s="73"/>
      <c r="U22" s="61"/>
      <c r="V22" s="60"/>
      <c r="W22" s="2"/>
      <c r="X22" s="2"/>
      <c r="Y22" s="2"/>
      <c r="Z22" s="60"/>
      <c r="AA22" s="61"/>
      <c r="AB22" s="60"/>
    </row>
    <row r="23" spans="1:29" ht="25.35" customHeight="1">
      <c r="A23" s="41"/>
      <c r="B23" s="41"/>
      <c r="C23" s="52" t="s">
        <v>52</v>
      </c>
      <c r="D23" s="62">
        <f>SUM(D13:D22)</f>
        <v>174129.25999999998</v>
      </c>
      <c r="E23" s="62">
        <v>177694.41000000003</v>
      </c>
      <c r="F23" s="20">
        <f>(D23-E23)/E23</f>
        <v>-2.0063377345410312E-2</v>
      </c>
      <c r="G23" s="62">
        <f t="shared" ref="G23" si="1">SUM(G13:G22)</f>
        <v>30661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11</v>
      </c>
      <c r="C25" s="68" t="s">
        <v>51</v>
      </c>
      <c r="D25" s="67">
        <v>5761.08</v>
      </c>
      <c r="E25" s="66">
        <v>6605.32</v>
      </c>
      <c r="F25" s="70">
        <f>(D25-E25)/E25</f>
        <v>-0.12781212719444324</v>
      </c>
      <c r="G25" s="67">
        <v>1530</v>
      </c>
      <c r="H25" s="66">
        <v>73</v>
      </c>
      <c r="I25" s="66">
        <f>G25/H25</f>
        <v>20.958904109589042</v>
      </c>
      <c r="J25" s="66">
        <v>11</v>
      </c>
      <c r="K25" s="66">
        <v>7</v>
      </c>
      <c r="L25" s="67">
        <v>139946.72</v>
      </c>
      <c r="M25" s="67">
        <v>33331</v>
      </c>
      <c r="N25" s="65">
        <v>44659</v>
      </c>
      <c r="O25" s="64" t="s">
        <v>41</v>
      </c>
      <c r="P25" s="61"/>
      <c r="Q25" s="73"/>
      <c r="R25" s="73"/>
      <c r="S25" s="59"/>
      <c r="T25" s="75"/>
      <c r="U25" s="60"/>
      <c r="V25" s="74"/>
      <c r="W25" s="74"/>
      <c r="X25" s="2"/>
      <c r="Y25" s="60"/>
      <c r="Z25" s="60"/>
      <c r="AA25" s="75"/>
      <c r="AB25" s="75"/>
      <c r="AC25" s="60"/>
    </row>
    <row r="26" spans="1:29" ht="25.35" customHeight="1">
      <c r="A26" s="63">
        <v>12</v>
      </c>
      <c r="B26" s="63">
        <v>10</v>
      </c>
      <c r="C26" s="68" t="s">
        <v>69</v>
      </c>
      <c r="D26" s="67">
        <v>5574</v>
      </c>
      <c r="E26" s="66">
        <v>6743</v>
      </c>
      <c r="F26" s="70">
        <f>(D26-E26)/E26</f>
        <v>-0.17336497108112117</v>
      </c>
      <c r="G26" s="67">
        <v>1165</v>
      </c>
      <c r="H26" s="66" t="s">
        <v>36</v>
      </c>
      <c r="I26" s="66" t="s">
        <v>36</v>
      </c>
      <c r="J26" s="66">
        <v>12</v>
      </c>
      <c r="K26" s="66">
        <v>4</v>
      </c>
      <c r="L26" s="67">
        <v>37129</v>
      </c>
      <c r="M26" s="67">
        <v>7778</v>
      </c>
      <c r="N26" s="65">
        <v>44680</v>
      </c>
      <c r="O26" s="64" t="s">
        <v>47</v>
      </c>
      <c r="P26" s="61"/>
      <c r="Q26" s="73"/>
      <c r="R26" s="73"/>
      <c r="S26" s="59"/>
      <c r="T26" s="73"/>
      <c r="U26" s="60"/>
      <c r="V26" s="74"/>
      <c r="W26" s="74"/>
      <c r="X26" s="2"/>
      <c r="Y26" s="60"/>
      <c r="Z26" s="60"/>
      <c r="AA26" s="75"/>
      <c r="AB26" s="75"/>
      <c r="AC26" s="60"/>
    </row>
    <row r="27" spans="1:29" ht="25.35" customHeight="1">
      <c r="A27" s="63">
        <v>13</v>
      </c>
      <c r="B27" s="76">
        <v>6</v>
      </c>
      <c r="C27" s="68" t="s">
        <v>67</v>
      </c>
      <c r="D27" s="67">
        <v>5348.24</v>
      </c>
      <c r="E27" s="66">
        <v>9169.11</v>
      </c>
      <c r="F27" s="70">
        <f>(D27-E27)/E27</f>
        <v>-0.41671110936612177</v>
      </c>
      <c r="G27" s="67">
        <v>988</v>
      </c>
      <c r="H27" s="66">
        <v>61</v>
      </c>
      <c r="I27" s="66">
        <f t="shared" ref="I27:I34" si="2">G27/H27</f>
        <v>16.196721311475411</v>
      </c>
      <c r="J27" s="66">
        <v>12</v>
      </c>
      <c r="K27" s="66">
        <v>2</v>
      </c>
      <c r="L27" s="67">
        <v>14780.84</v>
      </c>
      <c r="M27" s="67">
        <v>2528</v>
      </c>
      <c r="N27" s="65">
        <v>44694</v>
      </c>
      <c r="O27" s="64" t="s">
        <v>41</v>
      </c>
      <c r="P27" s="61"/>
      <c r="Q27" s="73"/>
      <c r="R27" s="73"/>
      <c r="S27" s="73"/>
      <c r="T27" s="73"/>
      <c r="U27" s="74"/>
      <c r="V27" s="74"/>
      <c r="W27" s="60"/>
      <c r="X27" s="74"/>
      <c r="Y27" s="75"/>
      <c r="Z27" s="75"/>
      <c r="AA27" s="60"/>
    </row>
    <row r="28" spans="1:29" ht="25.35" customHeight="1">
      <c r="A28" s="63">
        <v>14</v>
      </c>
      <c r="B28" s="63">
        <v>12</v>
      </c>
      <c r="C28" s="68" t="s">
        <v>61</v>
      </c>
      <c r="D28" s="67">
        <v>2599.6</v>
      </c>
      <c r="E28" s="66">
        <v>2680.06</v>
      </c>
      <c r="F28" s="70">
        <f>(D28-E28)/E28</f>
        <v>-3.0021715931732886E-2</v>
      </c>
      <c r="G28" s="67">
        <v>473</v>
      </c>
      <c r="H28" s="66">
        <v>14</v>
      </c>
      <c r="I28" s="66">
        <f t="shared" si="2"/>
        <v>33.785714285714285</v>
      </c>
      <c r="J28" s="66">
        <v>3</v>
      </c>
      <c r="K28" s="66">
        <v>4</v>
      </c>
      <c r="L28" s="67">
        <v>19176.38</v>
      </c>
      <c r="M28" s="67">
        <v>3249</v>
      </c>
      <c r="N28" s="65">
        <v>44680</v>
      </c>
      <c r="O28" s="64" t="s">
        <v>50</v>
      </c>
      <c r="P28" s="61"/>
      <c r="Q28" s="73"/>
      <c r="R28" s="73"/>
      <c r="S28" s="59"/>
      <c r="T28" s="73"/>
      <c r="U28" s="60"/>
      <c r="V28" s="74"/>
      <c r="W28" s="74"/>
      <c r="X28" s="2"/>
      <c r="Y28" s="60"/>
      <c r="Z28" s="60"/>
      <c r="AA28" s="75"/>
      <c r="AB28" s="60"/>
      <c r="AC28" s="75"/>
    </row>
    <row r="29" spans="1:29" ht="25.35" customHeight="1">
      <c r="A29" s="63">
        <v>15</v>
      </c>
      <c r="B29" s="63" t="s">
        <v>34</v>
      </c>
      <c r="C29" s="68" t="s">
        <v>88</v>
      </c>
      <c r="D29" s="67">
        <v>2154.2800000000002</v>
      </c>
      <c r="E29" s="66" t="s">
        <v>36</v>
      </c>
      <c r="F29" s="66" t="s">
        <v>36</v>
      </c>
      <c r="G29" s="67">
        <v>391</v>
      </c>
      <c r="H29" s="66">
        <v>55</v>
      </c>
      <c r="I29" s="66">
        <f t="shared" si="2"/>
        <v>7.1090909090909093</v>
      </c>
      <c r="J29" s="66">
        <v>12</v>
      </c>
      <c r="K29" s="66">
        <v>1</v>
      </c>
      <c r="L29" s="67">
        <v>2154.2800000000002</v>
      </c>
      <c r="M29" s="67">
        <v>391</v>
      </c>
      <c r="N29" s="65">
        <v>44701</v>
      </c>
      <c r="O29" s="64" t="s">
        <v>80</v>
      </c>
      <c r="P29" s="61"/>
      <c r="Q29" s="73"/>
      <c r="R29" s="73"/>
      <c r="S29" s="59"/>
      <c r="T29" s="73"/>
      <c r="U29" s="60"/>
      <c r="V29" s="74"/>
      <c r="W29" s="74"/>
      <c r="X29" s="74"/>
      <c r="Y29" s="60"/>
      <c r="Z29" s="60"/>
      <c r="AA29" s="75"/>
      <c r="AB29" s="60"/>
      <c r="AC29" s="75"/>
    </row>
    <row r="30" spans="1:29" ht="25.35" customHeight="1">
      <c r="A30" s="63">
        <v>16</v>
      </c>
      <c r="B30" s="63">
        <v>13</v>
      </c>
      <c r="C30" s="68" t="s">
        <v>64</v>
      </c>
      <c r="D30" s="67">
        <v>1622.8</v>
      </c>
      <c r="E30" s="66">
        <v>2315.36</v>
      </c>
      <c r="F30" s="70">
        <f>(D30-E30)/E30</f>
        <v>-0.2991154723239583</v>
      </c>
      <c r="G30" s="67">
        <v>292</v>
      </c>
      <c r="H30" s="66">
        <v>14</v>
      </c>
      <c r="I30" s="66">
        <f t="shared" si="2"/>
        <v>20.857142857142858</v>
      </c>
      <c r="J30" s="66">
        <v>2</v>
      </c>
      <c r="K30" s="66">
        <v>6</v>
      </c>
      <c r="L30" s="67">
        <v>67175</v>
      </c>
      <c r="M30" s="67">
        <v>10329</v>
      </c>
      <c r="N30" s="65">
        <v>44666</v>
      </c>
      <c r="O30" s="64" t="s">
        <v>37</v>
      </c>
      <c r="P30" s="61"/>
      <c r="Q30" s="73"/>
      <c r="R30" s="73"/>
      <c r="S30" s="59"/>
      <c r="T30" s="73"/>
      <c r="U30" s="60"/>
      <c r="V30" s="74"/>
      <c r="W30" s="74"/>
      <c r="X30" s="75"/>
      <c r="Y30" s="60"/>
      <c r="Z30" s="2"/>
      <c r="AA30" s="60"/>
      <c r="AB30" s="75"/>
      <c r="AC30" s="60"/>
    </row>
    <row r="31" spans="1:29" ht="25.35" customHeight="1">
      <c r="A31" s="63">
        <v>17</v>
      </c>
      <c r="B31" s="63">
        <v>16</v>
      </c>
      <c r="C31" s="68" t="s">
        <v>100</v>
      </c>
      <c r="D31" s="67">
        <v>1331.97</v>
      </c>
      <c r="E31" s="66">
        <v>1017.41</v>
      </c>
      <c r="F31" s="70">
        <f>(D31-E31)/E31</f>
        <v>0.30917722452108792</v>
      </c>
      <c r="G31" s="67">
        <v>294</v>
      </c>
      <c r="H31" s="66">
        <v>24</v>
      </c>
      <c r="I31" s="66">
        <f t="shared" si="2"/>
        <v>12.25</v>
      </c>
      <c r="J31" s="66">
        <v>5</v>
      </c>
      <c r="K31" s="66">
        <v>5</v>
      </c>
      <c r="L31" s="67">
        <v>34136.03</v>
      </c>
      <c r="M31" s="67">
        <v>7254</v>
      </c>
      <c r="N31" s="65">
        <v>44673</v>
      </c>
      <c r="O31" s="64" t="s">
        <v>101</v>
      </c>
      <c r="P31" s="61"/>
      <c r="Q31" s="73"/>
      <c r="R31" s="73"/>
      <c r="S31" s="59"/>
      <c r="T31" s="73"/>
      <c r="U31" s="60"/>
      <c r="V31" s="60"/>
      <c r="W31" s="60"/>
      <c r="X31" s="75"/>
      <c r="Y31" s="60"/>
      <c r="Z31" s="2"/>
      <c r="AA31" s="60"/>
      <c r="AB31" s="75"/>
      <c r="AC31" s="60"/>
    </row>
    <row r="32" spans="1:29" ht="25.35" customHeight="1">
      <c r="A32" s="63">
        <v>18</v>
      </c>
      <c r="B32" s="69" t="s">
        <v>36</v>
      </c>
      <c r="C32" s="55" t="s">
        <v>109</v>
      </c>
      <c r="D32" s="67">
        <v>570</v>
      </c>
      <c r="E32" s="66" t="s">
        <v>36</v>
      </c>
      <c r="F32" s="66" t="s">
        <v>36</v>
      </c>
      <c r="G32" s="67">
        <v>114</v>
      </c>
      <c r="H32" s="66">
        <v>1</v>
      </c>
      <c r="I32" s="66">
        <f t="shared" si="2"/>
        <v>114</v>
      </c>
      <c r="J32" s="66">
        <v>1</v>
      </c>
      <c r="K32" s="66" t="s">
        <v>36</v>
      </c>
      <c r="L32" s="67">
        <v>131779</v>
      </c>
      <c r="M32" s="67">
        <v>22816</v>
      </c>
      <c r="N32" s="65">
        <v>43868</v>
      </c>
      <c r="O32" s="64" t="s">
        <v>84</v>
      </c>
      <c r="P32" s="61"/>
      <c r="Q32" s="73"/>
      <c r="R32" s="73"/>
      <c r="S32" s="59"/>
      <c r="T32" s="73"/>
      <c r="U32" s="60"/>
      <c r="V32" s="74"/>
      <c r="W32" s="74"/>
      <c r="X32" s="60"/>
      <c r="Y32" s="2"/>
      <c r="Z32" s="75"/>
      <c r="AA32" s="60"/>
      <c r="AB32" s="75"/>
      <c r="AC32" s="60"/>
    </row>
    <row r="33" spans="1:29" ht="25.35" customHeight="1">
      <c r="A33" s="63">
        <v>19</v>
      </c>
      <c r="B33" s="63">
        <v>22</v>
      </c>
      <c r="C33" s="68" t="s">
        <v>89</v>
      </c>
      <c r="D33" s="67">
        <v>545.15</v>
      </c>
      <c r="E33" s="66">
        <v>312.14999999999998</v>
      </c>
      <c r="F33" s="70">
        <f>(D33-E33)/E33</f>
        <v>0.74643600832932888</v>
      </c>
      <c r="G33" s="67">
        <v>122</v>
      </c>
      <c r="H33" s="66">
        <v>7</v>
      </c>
      <c r="I33" s="66">
        <f t="shared" si="2"/>
        <v>17.428571428571427</v>
      </c>
      <c r="J33" s="66">
        <v>2</v>
      </c>
      <c r="K33" s="66">
        <v>5</v>
      </c>
      <c r="L33" s="67">
        <v>30827.07</v>
      </c>
      <c r="M33" s="67">
        <v>4752</v>
      </c>
      <c r="N33" s="65">
        <v>44673</v>
      </c>
      <c r="O33" s="64" t="s">
        <v>41</v>
      </c>
      <c r="P33" s="61"/>
      <c r="Q33" s="73"/>
      <c r="R33" s="73"/>
      <c r="S33" s="73"/>
      <c r="T33" s="73"/>
      <c r="U33" s="74"/>
      <c r="V33" s="74"/>
      <c r="W33" s="60"/>
      <c r="X33" s="75"/>
      <c r="Y33" s="75"/>
      <c r="Z33" s="74"/>
    </row>
    <row r="34" spans="1:29" ht="25.35" customHeight="1">
      <c r="A34" s="63">
        <v>20</v>
      </c>
      <c r="B34" s="76">
        <v>18</v>
      </c>
      <c r="C34" s="68" t="s">
        <v>71</v>
      </c>
      <c r="D34" s="67">
        <v>468</v>
      </c>
      <c r="E34" s="66">
        <v>510</v>
      </c>
      <c r="F34" s="70">
        <f>(D34-E34)/E34</f>
        <v>-8.2352941176470587E-2</v>
      </c>
      <c r="G34" s="67">
        <v>76</v>
      </c>
      <c r="H34" s="66">
        <v>4</v>
      </c>
      <c r="I34" s="66">
        <f t="shared" si="2"/>
        <v>19</v>
      </c>
      <c r="J34" s="66">
        <v>1</v>
      </c>
      <c r="K34" s="66">
        <v>4</v>
      </c>
      <c r="L34" s="67">
        <v>17310</v>
      </c>
      <c r="M34" s="67">
        <v>2675</v>
      </c>
      <c r="N34" s="65">
        <v>44680</v>
      </c>
      <c r="O34" s="64" t="s">
        <v>37</v>
      </c>
      <c r="P34" s="61"/>
      <c r="Q34" s="73"/>
      <c r="R34" s="73"/>
      <c r="S34" s="73"/>
      <c r="T34" s="73"/>
      <c r="U34" s="74"/>
      <c r="V34" s="74"/>
      <c r="W34" s="60"/>
      <c r="X34" s="75"/>
      <c r="Y34" s="75"/>
      <c r="Z34" s="74"/>
    </row>
    <row r="35" spans="1:29" ht="25.2" customHeight="1">
      <c r="A35" s="41"/>
      <c r="B35" s="41"/>
      <c r="C35" s="52" t="s">
        <v>66</v>
      </c>
      <c r="D35" s="62">
        <f>SUM(D23:D34)</f>
        <v>200104.37999999995</v>
      </c>
      <c r="E35" s="62">
        <v>196248.96000000002</v>
      </c>
      <c r="F35" s="20">
        <f>(D35-E35)/E35</f>
        <v>1.964555633823448E-2</v>
      </c>
      <c r="G35" s="62">
        <f t="shared" ref="G35" si="3">SUM(G23:G34)</f>
        <v>36106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76">
        <v>19</v>
      </c>
      <c r="C37" s="68" t="s">
        <v>99</v>
      </c>
      <c r="D37" s="67">
        <v>424</v>
      </c>
      <c r="E37" s="66">
        <v>482</v>
      </c>
      <c r="F37" s="70">
        <f>(D37-E37)/E37</f>
        <v>-0.12033195020746888</v>
      </c>
      <c r="G37" s="67">
        <v>113</v>
      </c>
      <c r="H37" s="66">
        <v>10</v>
      </c>
      <c r="I37" s="66">
        <f>G37/H37</f>
        <v>11.3</v>
      </c>
      <c r="J37" s="66">
        <v>4</v>
      </c>
      <c r="K37" s="66">
        <v>2</v>
      </c>
      <c r="L37" s="67">
        <v>2114</v>
      </c>
      <c r="M37" s="67">
        <v>500</v>
      </c>
      <c r="N37" s="65">
        <v>44694</v>
      </c>
      <c r="O37" s="64" t="s">
        <v>82</v>
      </c>
      <c r="P37" s="61"/>
      <c r="V37" s="61"/>
      <c r="W37" s="61"/>
      <c r="X37" s="60"/>
      <c r="Z37" s="60"/>
      <c r="AA37" s="60"/>
    </row>
    <row r="38" spans="1:29" ht="25.35" customHeight="1">
      <c r="A38" s="63">
        <v>22</v>
      </c>
      <c r="B38" s="63">
        <v>14</v>
      </c>
      <c r="C38" s="68" t="s">
        <v>73</v>
      </c>
      <c r="D38" s="67">
        <v>209</v>
      </c>
      <c r="E38" s="66">
        <v>1959</v>
      </c>
      <c r="F38" s="70">
        <f>(D38-E38)/E38</f>
        <v>-0.89331291475242469</v>
      </c>
      <c r="G38" s="67">
        <v>46</v>
      </c>
      <c r="H38" s="66" t="s">
        <v>36</v>
      </c>
      <c r="I38" s="66" t="s">
        <v>36</v>
      </c>
      <c r="J38" s="66">
        <v>3</v>
      </c>
      <c r="K38" s="66">
        <v>3</v>
      </c>
      <c r="L38" s="67">
        <v>8310</v>
      </c>
      <c r="M38" s="67">
        <v>1409</v>
      </c>
      <c r="N38" s="65">
        <v>44687</v>
      </c>
      <c r="O38" s="64" t="s">
        <v>47</v>
      </c>
      <c r="P38" s="9"/>
      <c r="Q38" s="73"/>
      <c r="R38" s="73"/>
      <c r="S38" s="59"/>
      <c r="T38" s="73"/>
      <c r="U38" s="60"/>
      <c r="V38" s="74"/>
      <c r="W38" s="74"/>
      <c r="X38" s="60"/>
      <c r="Y38" s="2"/>
      <c r="Z38" s="75"/>
      <c r="AA38" s="60"/>
      <c r="AB38" s="75"/>
      <c r="AC38" s="60"/>
    </row>
    <row r="39" spans="1:29" ht="25.35" customHeight="1">
      <c r="A39" s="63">
        <v>23</v>
      </c>
      <c r="B39" s="76">
        <v>15</v>
      </c>
      <c r="C39" s="68" t="s">
        <v>110</v>
      </c>
      <c r="D39" s="67">
        <v>206</v>
      </c>
      <c r="E39" s="66">
        <v>1886</v>
      </c>
      <c r="F39" s="70">
        <f>(D39-E39)/E39</f>
        <v>-0.89077412513255572</v>
      </c>
      <c r="G39" s="67">
        <v>29</v>
      </c>
      <c r="H39" s="66" t="s">
        <v>36</v>
      </c>
      <c r="I39" s="66" t="s">
        <v>36</v>
      </c>
      <c r="J39" s="66">
        <v>1</v>
      </c>
      <c r="K39" s="66">
        <v>6</v>
      </c>
      <c r="L39" s="67">
        <v>49145</v>
      </c>
      <c r="M39" s="67">
        <v>7312</v>
      </c>
      <c r="N39" s="65">
        <v>44666</v>
      </c>
      <c r="O39" s="64" t="s">
        <v>47</v>
      </c>
      <c r="P39" s="61"/>
      <c r="Q39" s="73"/>
      <c r="R39" s="73"/>
      <c r="S39" s="73"/>
      <c r="T39" s="73"/>
      <c r="V39" s="61"/>
      <c r="W39" s="74"/>
      <c r="X39" s="75"/>
      <c r="Y39" s="74"/>
      <c r="Z39" s="75"/>
      <c r="AA39" s="2"/>
      <c r="AB39" s="60"/>
      <c r="AC39" s="60"/>
    </row>
    <row r="40" spans="1:29" ht="25.35" customHeight="1">
      <c r="A40" s="63">
        <v>24</v>
      </c>
      <c r="B40" s="23">
        <v>23</v>
      </c>
      <c r="C40" s="68" t="s">
        <v>68</v>
      </c>
      <c r="D40" s="67">
        <v>154</v>
      </c>
      <c r="E40" s="66">
        <v>106</v>
      </c>
      <c r="F40" s="70">
        <f>(D40-E40)/E40</f>
        <v>0.45283018867924529</v>
      </c>
      <c r="G40" s="67">
        <v>24</v>
      </c>
      <c r="H40" s="66" t="s">
        <v>36</v>
      </c>
      <c r="I40" s="66" t="s">
        <v>36</v>
      </c>
      <c r="J40" s="66">
        <v>1</v>
      </c>
      <c r="K40" s="66">
        <v>13</v>
      </c>
      <c r="L40" s="67">
        <v>17389</v>
      </c>
      <c r="M40" s="67">
        <v>2819</v>
      </c>
      <c r="N40" s="65">
        <v>44603</v>
      </c>
      <c r="O40" s="64" t="s">
        <v>47</v>
      </c>
      <c r="P40" s="61"/>
      <c r="Q40" s="73"/>
      <c r="R40" s="73"/>
      <c r="S40" s="59"/>
      <c r="T40" s="73"/>
      <c r="U40" s="74"/>
      <c r="V40" s="74"/>
      <c r="W40" s="74"/>
      <c r="X40" s="60"/>
      <c r="Y40" s="2"/>
      <c r="Z40" s="75"/>
      <c r="AA40" s="60"/>
      <c r="AB40" s="75"/>
      <c r="AC40" s="60"/>
    </row>
    <row r="41" spans="1:29" ht="25.35" customHeight="1">
      <c r="A41" s="63">
        <v>26</v>
      </c>
      <c r="B41" s="66" t="s">
        <v>36</v>
      </c>
      <c r="C41" s="68" t="s">
        <v>83</v>
      </c>
      <c r="D41" s="67">
        <v>108</v>
      </c>
      <c r="E41" s="66" t="s">
        <v>36</v>
      </c>
      <c r="F41" s="66" t="s">
        <v>36</v>
      </c>
      <c r="G41" s="67">
        <v>36</v>
      </c>
      <c r="H41" s="66">
        <v>1</v>
      </c>
      <c r="I41" s="66">
        <f>G41/H41</f>
        <v>36</v>
      </c>
      <c r="J41" s="66">
        <v>1</v>
      </c>
      <c r="K41" s="66" t="s">
        <v>36</v>
      </c>
      <c r="L41" s="67">
        <v>36021</v>
      </c>
      <c r="M41" s="67">
        <v>6952</v>
      </c>
      <c r="N41" s="65">
        <v>44589</v>
      </c>
      <c r="O41" s="64" t="s">
        <v>84</v>
      </c>
      <c r="P41" s="61"/>
      <c r="Q41" s="73"/>
      <c r="R41" s="81"/>
      <c r="S41" s="81"/>
      <c r="T41" s="4"/>
      <c r="U41" s="4"/>
      <c r="V41" s="4"/>
      <c r="W41" s="4"/>
      <c r="X41" s="2"/>
      <c r="Y41" s="74"/>
      <c r="Z41" s="75"/>
      <c r="AA41" s="75"/>
      <c r="AB41" s="60"/>
      <c r="AC41" s="60"/>
    </row>
    <row r="42" spans="1:29" ht="25.35" customHeight="1">
      <c r="A42" s="63">
        <v>27</v>
      </c>
      <c r="B42" s="66" t="s">
        <v>36</v>
      </c>
      <c r="C42" s="55" t="s">
        <v>111</v>
      </c>
      <c r="D42" s="67">
        <v>100</v>
      </c>
      <c r="E42" s="66" t="s">
        <v>36</v>
      </c>
      <c r="F42" s="66" t="s">
        <v>36</v>
      </c>
      <c r="G42" s="67">
        <v>20</v>
      </c>
      <c r="H42" s="66">
        <v>1</v>
      </c>
      <c r="I42" s="66">
        <f>G42/H42</f>
        <v>20</v>
      </c>
      <c r="J42" s="66">
        <v>1</v>
      </c>
      <c r="K42" s="66" t="s">
        <v>36</v>
      </c>
      <c r="L42" s="67">
        <v>66518</v>
      </c>
      <c r="M42" s="67">
        <v>11842</v>
      </c>
      <c r="N42" s="65">
        <v>43182</v>
      </c>
      <c r="O42" s="64" t="s">
        <v>84</v>
      </c>
      <c r="P42" s="9"/>
      <c r="Q42" s="73"/>
      <c r="R42" s="73"/>
      <c r="S42" s="73"/>
      <c r="U42" s="60"/>
      <c r="V42" s="60"/>
      <c r="W42" s="60"/>
      <c r="X42" s="60"/>
      <c r="Y42" s="2"/>
      <c r="Z42" s="61"/>
      <c r="AA42" s="60"/>
      <c r="AC42" s="60"/>
    </row>
    <row r="43" spans="1:29" ht="25.35" customHeight="1">
      <c r="A43" s="63">
        <v>28</v>
      </c>
      <c r="B43" s="66" t="s">
        <v>36</v>
      </c>
      <c r="C43" s="68" t="s">
        <v>93</v>
      </c>
      <c r="D43" s="67">
        <v>52</v>
      </c>
      <c r="E43" s="66" t="s">
        <v>36</v>
      </c>
      <c r="F43" s="66" t="s">
        <v>36</v>
      </c>
      <c r="G43" s="67">
        <v>10</v>
      </c>
      <c r="H43" s="66">
        <v>1</v>
      </c>
      <c r="I43" s="66">
        <f>G43/H43</f>
        <v>10</v>
      </c>
      <c r="J43" s="66">
        <v>1</v>
      </c>
      <c r="K43" s="66" t="s">
        <v>36</v>
      </c>
      <c r="L43" s="67">
        <v>50336</v>
      </c>
      <c r="M43" s="67">
        <v>8618</v>
      </c>
      <c r="N43" s="65">
        <v>44512</v>
      </c>
      <c r="O43" s="64" t="s">
        <v>84</v>
      </c>
      <c r="P43" s="9"/>
      <c r="Q43" s="73"/>
      <c r="R43" s="73"/>
      <c r="S43" s="73"/>
      <c r="T43" s="73"/>
      <c r="U43" s="74"/>
      <c r="V43" s="74"/>
      <c r="W43" s="74"/>
      <c r="X43" s="60"/>
      <c r="Y43" s="75"/>
      <c r="Z43" s="75"/>
      <c r="AA43" s="2"/>
      <c r="AB43" s="60"/>
    </row>
    <row r="44" spans="1:29" ht="25.35" customHeight="1">
      <c r="A44" s="63">
        <v>29</v>
      </c>
      <c r="B44" s="76">
        <v>20</v>
      </c>
      <c r="C44" s="68" t="s">
        <v>91</v>
      </c>
      <c r="D44" s="67">
        <v>43.11</v>
      </c>
      <c r="E44" s="66">
        <v>424.59999999999997</v>
      </c>
      <c r="F44" s="70">
        <f>(D44-E44)/E44</f>
        <v>-0.89846914743287798</v>
      </c>
      <c r="G44" s="67">
        <v>10</v>
      </c>
      <c r="H44" s="66">
        <v>2</v>
      </c>
      <c r="I44" s="66">
        <f>G44/H44</f>
        <v>5</v>
      </c>
      <c r="J44" s="66">
        <v>2</v>
      </c>
      <c r="K44" s="66">
        <v>2</v>
      </c>
      <c r="L44" s="67">
        <v>1230.7099999999998</v>
      </c>
      <c r="M44" s="67">
        <v>235</v>
      </c>
      <c r="N44" s="65">
        <v>44694</v>
      </c>
      <c r="O44" s="64" t="s">
        <v>92</v>
      </c>
      <c r="P44" s="61"/>
      <c r="Q44" s="73"/>
      <c r="R44" s="73"/>
      <c r="S44" s="73"/>
      <c r="T44" s="73"/>
      <c r="U44" s="74"/>
      <c r="V44" s="74"/>
      <c r="W44" s="74"/>
      <c r="X44" s="60"/>
      <c r="Y44" s="75"/>
      <c r="Z44" s="75"/>
      <c r="AA44" s="2"/>
      <c r="AB44" s="60"/>
    </row>
    <row r="45" spans="1:29" ht="25.35" customHeight="1">
      <c r="A45" s="63">
        <v>30</v>
      </c>
      <c r="B45" s="69" t="s">
        <v>36</v>
      </c>
      <c r="C45" s="68" t="s">
        <v>74</v>
      </c>
      <c r="D45" s="67">
        <v>35</v>
      </c>
      <c r="E45" s="66" t="s">
        <v>36</v>
      </c>
      <c r="F45" s="66" t="s">
        <v>36</v>
      </c>
      <c r="G45" s="67">
        <v>8</v>
      </c>
      <c r="H45" s="66">
        <v>1</v>
      </c>
      <c r="I45" s="66">
        <f>G45/H45</f>
        <v>8</v>
      </c>
      <c r="J45" s="66">
        <v>1</v>
      </c>
      <c r="K45" s="66" t="s">
        <v>36</v>
      </c>
      <c r="L45" s="67">
        <v>9544</v>
      </c>
      <c r="M45" s="67">
        <v>1727</v>
      </c>
      <c r="N45" s="65">
        <v>44617</v>
      </c>
      <c r="O45" s="64" t="s">
        <v>37</v>
      </c>
      <c r="P45" s="61"/>
      <c r="Q45" s="73"/>
      <c r="R45" s="73"/>
      <c r="S45" s="59"/>
      <c r="T45" s="73"/>
      <c r="U45" s="60"/>
      <c r="V45" s="74"/>
      <c r="W45" s="74"/>
      <c r="X45" s="75"/>
      <c r="Y45" s="60"/>
      <c r="Z45" s="2"/>
      <c r="AA45" s="60"/>
      <c r="AB45" s="75"/>
      <c r="AC45" s="60"/>
    </row>
    <row r="46" spans="1:29" ht="25.2" customHeight="1">
      <c r="A46" s="41"/>
      <c r="B46" s="41"/>
      <c r="C46" s="52" t="s">
        <v>90</v>
      </c>
      <c r="D46" s="62">
        <f>SUM(D35:D45)</f>
        <v>201435.48999999993</v>
      </c>
      <c r="E46" s="62">
        <v>197156.11000000002</v>
      </c>
      <c r="F46" s="20">
        <f t="shared" ref="F46" si="4">(D46-E46)/E46</f>
        <v>2.1705540852880071E-2</v>
      </c>
      <c r="G46" s="62">
        <f>SUM(G35:G45)</f>
        <v>36402</v>
      </c>
      <c r="H46" s="62"/>
      <c r="I46" s="43"/>
      <c r="J46" s="42"/>
      <c r="K46" s="44"/>
      <c r="L46" s="45"/>
      <c r="M46" s="49"/>
      <c r="N46" s="46"/>
      <c r="O46" s="53"/>
      <c r="P46" s="61"/>
    </row>
    <row r="47" spans="1:29" ht="14.1" customHeight="1">
      <c r="A47" s="39"/>
      <c r="B47" s="47"/>
      <c r="C47" s="40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50"/>
      <c r="O47" s="38"/>
      <c r="U47" s="61"/>
      <c r="V47" s="61"/>
      <c r="W47" s="61"/>
    </row>
    <row r="48" spans="1:29" ht="25.35" customHeight="1">
      <c r="A48" s="63">
        <v>31</v>
      </c>
      <c r="B48" s="63">
        <v>17</v>
      </c>
      <c r="C48" s="68" t="s">
        <v>112</v>
      </c>
      <c r="D48" s="67">
        <v>12</v>
      </c>
      <c r="E48" s="66">
        <v>674.8</v>
      </c>
      <c r="F48" s="70">
        <f>(D48-E48)/E48</f>
        <v>-0.98221695317130997</v>
      </c>
      <c r="G48" s="67">
        <v>3</v>
      </c>
      <c r="H48" s="66">
        <v>5</v>
      </c>
      <c r="I48" s="66">
        <f>G48/H48</f>
        <v>0.6</v>
      </c>
      <c r="J48" s="66">
        <v>2</v>
      </c>
      <c r="K48" s="66">
        <v>3</v>
      </c>
      <c r="L48" s="67">
        <v>4954</v>
      </c>
      <c r="M48" s="67">
        <v>772</v>
      </c>
      <c r="N48" s="65">
        <v>44687</v>
      </c>
      <c r="O48" s="64" t="s">
        <v>84</v>
      </c>
      <c r="P48" s="61"/>
      <c r="Q48" s="73"/>
      <c r="R48" s="73"/>
      <c r="S48" s="59"/>
      <c r="T48" s="73"/>
      <c r="V48" s="74"/>
      <c r="W48" s="74"/>
      <c r="X48" s="75"/>
      <c r="Y48" s="60"/>
      <c r="Z48" s="2"/>
      <c r="AA48" s="60"/>
      <c r="AB48" s="75"/>
      <c r="AC48" s="60"/>
    </row>
    <row r="49" spans="1:23" ht="25.35" customHeight="1">
      <c r="A49" s="41"/>
      <c r="B49" s="41"/>
      <c r="C49" s="52" t="s">
        <v>113</v>
      </c>
      <c r="D49" s="62">
        <f>SUM(D46:D48)</f>
        <v>201447.48999999993</v>
      </c>
      <c r="E49" s="62">
        <v>197156.11000000002</v>
      </c>
      <c r="F49" s="20">
        <f>(D49-E49)/E49</f>
        <v>2.1766406326438056E-2</v>
      </c>
      <c r="G49" s="62">
        <f t="shared" ref="G49" si="5">SUM(G46:G48)</f>
        <v>36405</v>
      </c>
      <c r="H49" s="62"/>
      <c r="I49" s="43"/>
      <c r="J49" s="42"/>
      <c r="K49" s="44"/>
      <c r="L49" s="45"/>
      <c r="M49" s="49"/>
      <c r="N49" s="46"/>
      <c r="O49" s="53"/>
      <c r="R49" s="61"/>
    </row>
    <row r="50" spans="1:23" ht="23.1" customHeight="1">
      <c r="W50" s="4"/>
    </row>
    <row r="51" spans="1:23" ht="17.25" customHeight="1"/>
    <row r="62" spans="1:23">
      <c r="R62" s="61"/>
    </row>
    <row r="67" spans="16:16">
      <c r="P67" s="61"/>
    </row>
    <row r="71" spans="16:16" ht="12" customHeight="1"/>
    <row r="81" spans="21:23">
      <c r="U81" s="61"/>
      <c r="V81" s="61"/>
      <c r="W81" s="61"/>
    </row>
  </sheetData>
  <sortState xmlns:xlrd2="http://schemas.microsoft.com/office/spreadsheetml/2017/richdata2" ref="B13:O48">
    <sortCondition descending="1" ref="D13:D48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961A6-0FE8-4943-9509-3C5453F3C8AC}">
  <dimension ref="A1:AC75"/>
  <sheetViews>
    <sheetView topLeftCell="A13" zoomScale="60" zoomScaleNormal="60" workbookViewId="0">
      <selection activeCell="L42" sqref="L42:M4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18" width="7" style="1" customWidth="1"/>
    <col min="19" max="19" width="6.88671875" style="1" customWidth="1"/>
    <col min="20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44140625" style="1" bestFit="1" customWidth="1"/>
    <col min="26" max="26" width="14.8867187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114</v>
      </c>
      <c r="F1" s="30"/>
      <c r="G1" s="30"/>
      <c r="H1" s="30"/>
      <c r="I1" s="30"/>
    </row>
    <row r="2" spans="1:29" ht="19.5" customHeight="1">
      <c r="E2" s="30" t="s">
        <v>115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Z5" s="4"/>
    </row>
    <row r="6" spans="1:29">
      <c r="A6" s="207"/>
      <c r="B6" s="207"/>
      <c r="C6" s="212"/>
      <c r="D6" s="32" t="s">
        <v>107</v>
      </c>
      <c r="E6" s="32" t="s">
        <v>116</v>
      </c>
      <c r="F6" s="212"/>
      <c r="G6" s="212" t="s">
        <v>107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Z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Y9" s="61"/>
      <c r="Z9" s="60"/>
    </row>
    <row r="10" spans="1:29" ht="21.6">
      <c r="A10" s="207"/>
      <c r="B10" s="207"/>
      <c r="C10" s="212"/>
      <c r="D10" s="32" t="s">
        <v>108</v>
      </c>
      <c r="E10" s="32" t="s">
        <v>117</v>
      </c>
      <c r="F10" s="212"/>
      <c r="G10" s="32" t="s">
        <v>108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Y10" s="61"/>
      <c r="Z10" s="60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0"/>
      <c r="X11" s="61"/>
      <c r="Y11" s="61"/>
      <c r="Z11" s="4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2"/>
      <c r="Z12" s="4"/>
    </row>
    <row r="13" spans="1:29" ht="25.35" customHeight="1">
      <c r="A13" s="63">
        <v>1</v>
      </c>
      <c r="B13" s="63">
        <v>1</v>
      </c>
      <c r="C13" s="68" t="s">
        <v>42</v>
      </c>
      <c r="D13" s="67">
        <v>75833.7</v>
      </c>
      <c r="E13" s="66">
        <v>178812.19</v>
      </c>
      <c r="F13" s="70">
        <f>(D13-E13)/E13</f>
        <v>-0.57590307461700463</v>
      </c>
      <c r="G13" s="67">
        <v>10187</v>
      </c>
      <c r="H13" s="66">
        <v>436</v>
      </c>
      <c r="I13" s="66">
        <f>G13/H13</f>
        <v>23.36467889908257</v>
      </c>
      <c r="J13" s="66">
        <v>27</v>
      </c>
      <c r="K13" s="66">
        <v>2</v>
      </c>
      <c r="L13" s="67">
        <v>286567</v>
      </c>
      <c r="M13" s="67">
        <v>38551</v>
      </c>
      <c r="N13" s="65">
        <v>44687</v>
      </c>
      <c r="O13" s="64" t="s">
        <v>43</v>
      </c>
      <c r="P13" s="61"/>
      <c r="Q13" s="73"/>
      <c r="R13" s="73"/>
      <c r="S13" s="73"/>
      <c r="T13" s="73"/>
      <c r="V13" s="61"/>
      <c r="W13" s="60"/>
      <c r="X13" s="60"/>
      <c r="Y13" s="2"/>
      <c r="Z13" s="2"/>
      <c r="AA13" s="2"/>
      <c r="AB13" s="61"/>
      <c r="AC13" s="60"/>
    </row>
    <row r="14" spans="1:29" ht="25.35" customHeight="1">
      <c r="A14" s="63">
        <v>2</v>
      </c>
      <c r="B14" s="63">
        <v>2</v>
      </c>
      <c r="C14" s="68" t="s">
        <v>44</v>
      </c>
      <c r="D14" s="67">
        <v>20221.689999999999</v>
      </c>
      <c r="E14" s="66">
        <v>20313.52</v>
      </c>
      <c r="F14" s="70">
        <f>(D14-E14)/E14</f>
        <v>-4.520634533059841E-3</v>
      </c>
      <c r="G14" s="67">
        <v>3832</v>
      </c>
      <c r="H14" s="66">
        <v>177</v>
      </c>
      <c r="I14" s="66">
        <f>G14/H14</f>
        <v>21.649717514124294</v>
      </c>
      <c r="J14" s="66">
        <v>11</v>
      </c>
      <c r="K14" s="66">
        <v>7</v>
      </c>
      <c r="L14" s="67">
        <v>341357</v>
      </c>
      <c r="M14" s="67">
        <v>66073</v>
      </c>
      <c r="N14" s="65">
        <v>44652</v>
      </c>
      <c r="O14" s="64" t="s">
        <v>39</v>
      </c>
      <c r="P14" s="61"/>
      <c r="Q14" s="73"/>
      <c r="R14" s="73"/>
      <c r="S14" s="59"/>
      <c r="T14" s="73"/>
      <c r="U14" s="60"/>
      <c r="V14" s="74"/>
      <c r="W14" s="74"/>
      <c r="X14" s="60"/>
      <c r="Y14" s="75"/>
      <c r="Z14" s="2"/>
      <c r="AA14" s="60"/>
      <c r="AB14" s="75"/>
      <c r="AC14" s="60"/>
    </row>
    <row r="15" spans="1:29" ht="25.35" customHeight="1">
      <c r="A15" s="63">
        <v>3</v>
      </c>
      <c r="B15" s="63" t="s">
        <v>34</v>
      </c>
      <c r="C15" s="68" t="s">
        <v>57</v>
      </c>
      <c r="D15" s="67">
        <v>16398</v>
      </c>
      <c r="E15" s="66" t="s">
        <v>36</v>
      </c>
      <c r="F15" s="66" t="s">
        <v>36</v>
      </c>
      <c r="G15" s="67">
        <v>3406</v>
      </c>
      <c r="H15" s="66" t="s">
        <v>36</v>
      </c>
      <c r="I15" s="66" t="s">
        <v>36</v>
      </c>
      <c r="J15" s="66">
        <v>19</v>
      </c>
      <c r="K15" s="66">
        <v>1</v>
      </c>
      <c r="L15" s="67">
        <v>17529</v>
      </c>
      <c r="M15" s="67">
        <v>3647</v>
      </c>
      <c r="N15" s="65">
        <v>44694</v>
      </c>
      <c r="O15" s="64" t="s">
        <v>47</v>
      </c>
      <c r="P15" s="61"/>
      <c r="Q15" s="73"/>
      <c r="R15" s="73"/>
      <c r="S15" s="59"/>
      <c r="T15" s="73"/>
      <c r="U15" s="60"/>
      <c r="V15" s="74"/>
      <c r="W15" s="74"/>
      <c r="X15" s="60"/>
      <c r="Y15" s="75"/>
      <c r="Z15" s="2"/>
      <c r="AA15" s="60"/>
      <c r="AB15" s="75"/>
      <c r="AC15" s="60"/>
    </row>
    <row r="16" spans="1:29" ht="25.35" customHeight="1">
      <c r="A16" s="63">
        <v>4</v>
      </c>
      <c r="B16" s="63">
        <v>4</v>
      </c>
      <c r="C16" s="68" t="s">
        <v>53</v>
      </c>
      <c r="D16" s="67">
        <v>12952</v>
      </c>
      <c r="E16" s="66">
        <v>14162</v>
      </c>
      <c r="F16" s="70">
        <f>(D16-E16)/E16</f>
        <v>-8.5439909617285689E-2</v>
      </c>
      <c r="G16" s="67">
        <v>1879</v>
      </c>
      <c r="H16" s="66" t="s">
        <v>36</v>
      </c>
      <c r="I16" s="66" t="s">
        <v>36</v>
      </c>
      <c r="J16" s="66">
        <v>11</v>
      </c>
      <c r="K16" s="66">
        <v>4</v>
      </c>
      <c r="L16" s="67">
        <v>77472</v>
      </c>
      <c r="M16" s="67">
        <v>11267</v>
      </c>
      <c r="N16" s="65">
        <v>44673</v>
      </c>
      <c r="O16" s="64" t="s">
        <v>47</v>
      </c>
      <c r="P16" s="61"/>
      <c r="Q16" s="73"/>
      <c r="R16" s="73"/>
      <c r="S16" s="59"/>
      <c r="T16" s="73"/>
      <c r="U16" s="60"/>
      <c r="V16" s="74"/>
      <c r="W16" s="74"/>
      <c r="X16" s="2"/>
      <c r="Y16" s="60"/>
      <c r="Z16" s="60"/>
      <c r="AA16" s="75"/>
      <c r="AB16" s="75"/>
      <c r="AC16" s="60"/>
    </row>
    <row r="17" spans="1:29" ht="25.35" customHeight="1">
      <c r="A17" s="63">
        <v>5</v>
      </c>
      <c r="B17" s="63">
        <v>3</v>
      </c>
      <c r="C17" s="68" t="s">
        <v>55</v>
      </c>
      <c r="D17" s="67">
        <v>11829.9</v>
      </c>
      <c r="E17" s="66">
        <v>14950.68</v>
      </c>
      <c r="F17" s="70">
        <f>(D17-E17)/E17</f>
        <v>-0.20873833163441399</v>
      </c>
      <c r="G17" s="67">
        <v>1848</v>
      </c>
      <c r="H17" s="66">
        <v>135</v>
      </c>
      <c r="I17" s="66">
        <f>G17/H17</f>
        <v>13.688888888888888</v>
      </c>
      <c r="J17" s="66">
        <v>10</v>
      </c>
      <c r="K17" s="66">
        <v>5</v>
      </c>
      <c r="L17" s="67">
        <v>289347.69</v>
      </c>
      <c r="M17" s="67">
        <v>40145</v>
      </c>
      <c r="N17" s="65">
        <v>44666</v>
      </c>
      <c r="O17" s="64" t="s">
        <v>56</v>
      </c>
      <c r="P17" s="61"/>
      <c r="Q17" s="73"/>
      <c r="R17" s="73"/>
      <c r="S17" s="59"/>
      <c r="T17" s="60"/>
      <c r="U17" s="60"/>
      <c r="V17" s="60"/>
      <c r="W17" s="74"/>
      <c r="X17" s="2"/>
      <c r="Y17" s="60"/>
      <c r="Z17" s="60"/>
      <c r="AA17" s="75"/>
      <c r="AB17" s="75"/>
      <c r="AC17" s="60"/>
    </row>
    <row r="18" spans="1:29" ht="25.35" customHeight="1">
      <c r="A18" s="63">
        <v>6</v>
      </c>
      <c r="B18" s="63" t="s">
        <v>34</v>
      </c>
      <c r="C18" s="68" t="s">
        <v>67</v>
      </c>
      <c r="D18" s="67">
        <v>9169.11</v>
      </c>
      <c r="E18" s="66" t="s">
        <v>36</v>
      </c>
      <c r="F18" s="66" t="s">
        <v>36</v>
      </c>
      <c r="G18" s="67">
        <v>1494</v>
      </c>
      <c r="H18" s="66">
        <v>162</v>
      </c>
      <c r="I18" s="66">
        <f>G18/H18</f>
        <v>9.2222222222222214</v>
      </c>
      <c r="J18" s="66">
        <v>16</v>
      </c>
      <c r="K18" s="66">
        <v>1</v>
      </c>
      <c r="L18" s="67">
        <v>9432.6</v>
      </c>
      <c r="M18" s="67">
        <v>1540</v>
      </c>
      <c r="N18" s="65">
        <v>44694</v>
      </c>
      <c r="O18" s="64" t="s">
        <v>41</v>
      </c>
      <c r="P18" s="61"/>
      <c r="Q18" s="73"/>
      <c r="R18" s="73"/>
      <c r="S18" s="59"/>
      <c r="T18" s="75"/>
      <c r="U18" s="60"/>
      <c r="V18" s="74"/>
      <c r="W18" s="74"/>
      <c r="X18" s="2"/>
      <c r="Y18" s="60"/>
      <c r="Z18" s="60"/>
      <c r="AA18" s="75"/>
      <c r="AB18" s="75"/>
      <c r="AC18" s="60"/>
    </row>
    <row r="19" spans="1:29" ht="25.35" customHeight="1">
      <c r="A19" s="63">
        <v>7</v>
      </c>
      <c r="B19" s="63">
        <v>10</v>
      </c>
      <c r="C19" s="68" t="s">
        <v>45</v>
      </c>
      <c r="D19" s="67">
        <v>8546.41</v>
      </c>
      <c r="E19" s="66">
        <v>5838.02</v>
      </c>
      <c r="F19" s="70">
        <f>(D19-E19)/E19</f>
        <v>0.46392269981945922</v>
      </c>
      <c r="G19" s="67">
        <v>1706</v>
      </c>
      <c r="H19" s="66">
        <v>62</v>
      </c>
      <c r="I19" s="66">
        <f>G19/H19</f>
        <v>27.516129032258064</v>
      </c>
      <c r="J19" s="66">
        <v>7</v>
      </c>
      <c r="K19" s="66">
        <v>9</v>
      </c>
      <c r="L19" s="67">
        <v>164334</v>
      </c>
      <c r="M19" s="67">
        <v>32809</v>
      </c>
      <c r="N19" s="65">
        <v>44638</v>
      </c>
      <c r="O19" s="64" t="s">
        <v>37</v>
      </c>
      <c r="P19" s="61"/>
      <c r="Q19" s="73"/>
      <c r="R19" s="73"/>
      <c r="S19" s="59"/>
      <c r="T19" s="73"/>
      <c r="U19" s="60"/>
      <c r="V19" s="74"/>
      <c r="W19" s="74"/>
      <c r="X19" s="60"/>
      <c r="Y19" s="75"/>
      <c r="Z19" s="2"/>
      <c r="AA19" s="60"/>
      <c r="AB19" s="75"/>
      <c r="AC19" s="60"/>
    </row>
    <row r="20" spans="1:29" ht="25.35" customHeight="1">
      <c r="A20" s="63">
        <v>8</v>
      </c>
      <c r="B20" s="63">
        <v>7</v>
      </c>
      <c r="C20" s="68" t="s">
        <v>54</v>
      </c>
      <c r="D20" s="67">
        <v>8409.17</v>
      </c>
      <c r="E20" s="66">
        <v>8466.69</v>
      </c>
      <c r="F20" s="70">
        <f>(D20-E20)/E20</f>
        <v>-6.7936820646557787E-3</v>
      </c>
      <c r="G20" s="67">
        <v>1264</v>
      </c>
      <c r="H20" s="66">
        <v>69</v>
      </c>
      <c r="I20" s="66">
        <f>G20/H20</f>
        <v>18.318840579710145</v>
      </c>
      <c r="J20" s="66">
        <v>7</v>
      </c>
      <c r="K20" s="66">
        <v>6</v>
      </c>
      <c r="L20" s="67">
        <v>163762</v>
      </c>
      <c r="M20" s="67">
        <v>23648</v>
      </c>
      <c r="N20" s="65">
        <v>44659</v>
      </c>
      <c r="O20" s="64" t="s">
        <v>39</v>
      </c>
      <c r="P20" s="61"/>
      <c r="Q20" s="73"/>
      <c r="R20" s="73"/>
      <c r="S20" s="73"/>
      <c r="U20" s="61"/>
      <c r="V20" s="60"/>
      <c r="W20" s="2"/>
      <c r="X20" s="2"/>
      <c r="Y20" s="60"/>
      <c r="Z20" s="2"/>
      <c r="AA20" s="61"/>
      <c r="AB20" s="60"/>
    </row>
    <row r="21" spans="1:29" ht="25.35" customHeight="1">
      <c r="A21" s="63">
        <v>9</v>
      </c>
      <c r="B21" s="63">
        <v>8</v>
      </c>
      <c r="C21" s="68" t="s">
        <v>48</v>
      </c>
      <c r="D21" s="67">
        <v>7591.43</v>
      </c>
      <c r="E21" s="66">
        <v>7315.47</v>
      </c>
      <c r="F21" s="70">
        <f>(D21-E21)/E21</f>
        <v>3.7722798398462438E-2</v>
      </c>
      <c r="G21" s="67">
        <v>1453</v>
      </c>
      <c r="H21" s="66">
        <v>83</v>
      </c>
      <c r="I21" s="66">
        <f>G21/H21</f>
        <v>17.506024096385541</v>
      </c>
      <c r="J21" s="66">
        <v>7</v>
      </c>
      <c r="K21" s="66">
        <v>10</v>
      </c>
      <c r="L21" s="67">
        <v>255656</v>
      </c>
      <c r="M21" s="67">
        <v>51220</v>
      </c>
      <c r="N21" s="65">
        <v>44631</v>
      </c>
      <c r="O21" s="64" t="s">
        <v>43</v>
      </c>
      <c r="P21" s="61"/>
      <c r="Q21" s="73"/>
      <c r="R21" s="73"/>
      <c r="S21" s="59"/>
      <c r="T21" s="75"/>
      <c r="U21" s="60"/>
      <c r="V21" s="74"/>
      <c r="W21" s="74"/>
      <c r="X21" s="2"/>
      <c r="Y21" s="60"/>
      <c r="Z21" s="60"/>
      <c r="AA21" s="75"/>
      <c r="AB21" s="75"/>
      <c r="AC21" s="60"/>
    </row>
    <row r="22" spans="1:29" ht="25.35" customHeight="1">
      <c r="A22" s="63">
        <v>10</v>
      </c>
      <c r="B22" s="63">
        <v>5</v>
      </c>
      <c r="C22" s="68" t="s">
        <v>69</v>
      </c>
      <c r="D22" s="67">
        <v>6743</v>
      </c>
      <c r="E22" s="66">
        <v>9981</v>
      </c>
      <c r="F22" s="70">
        <f>(D22-E22)/E22</f>
        <v>-0.324416391143172</v>
      </c>
      <c r="G22" s="67">
        <v>1377</v>
      </c>
      <c r="H22" s="66" t="s">
        <v>36</v>
      </c>
      <c r="I22" s="66" t="s">
        <v>36</v>
      </c>
      <c r="J22" s="66">
        <v>15</v>
      </c>
      <c r="K22" s="66">
        <v>3</v>
      </c>
      <c r="L22" s="67">
        <v>31555</v>
      </c>
      <c r="M22" s="67">
        <v>6613</v>
      </c>
      <c r="N22" s="65">
        <v>44680</v>
      </c>
      <c r="O22" s="64" t="s">
        <v>47</v>
      </c>
      <c r="P22" s="61"/>
      <c r="Q22" s="73"/>
      <c r="R22" s="73"/>
      <c r="S22" s="59"/>
      <c r="T22" s="73"/>
      <c r="U22" s="60"/>
      <c r="V22" s="74"/>
      <c r="W22" s="74"/>
      <c r="X22" s="2"/>
      <c r="Y22" s="60"/>
      <c r="Z22" s="60"/>
      <c r="AA22" s="75"/>
      <c r="AB22" s="75"/>
      <c r="AC22" s="60"/>
    </row>
    <row r="23" spans="1:29" ht="25.35" customHeight="1">
      <c r="A23" s="41"/>
      <c r="B23" s="41"/>
      <c r="C23" s="52" t="s">
        <v>52</v>
      </c>
      <c r="D23" s="62">
        <f>SUM(D13:D22)</f>
        <v>177694.41000000003</v>
      </c>
      <c r="E23" s="62">
        <v>275741.33</v>
      </c>
      <c r="F23" s="20">
        <f>(D23-E23)/E23</f>
        <v>-0.35557571293356705</v>
      </c>
      <c r="G23" s="62">
        <f t="shared" ref="G23" si="0">SUM(G13:G22)</f>
        <v>28446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29" ht="25.35" customHeight="1">
      <c r="A25" s="63">
        <v>11</v>
      </c>
      <c r="B25" s="76">
        <v>6</v>
      </c>
      <c r="C25" s="68" t="s">
        <v>51</v>
      </c>
      <c r="D25" s="67">
        <v>6605.32</v>
      </c>
      <c r="E25" s="66">
        <v>9755.76</v>
      </c>
      <c r="F25" s="70">
        <f t="shared" ref="F25:F32" si="1">(D25-E25)/E25</f>
        <v>-0.32293127342206046</v>
      </c>
      <c r="G25" s="67">
        <v>1658</v>
      </c>
      <c r="H25" s="66">
        <v>73</v>
      </c>
      <c r="I25" s="66">
        <f>G25/H25</f>
        <v>22.712328767123289</v>
      </c>
      <c r="J25" s="66">
        <v>12</v>
      </c>
      <c r="K25" s="66">
        <v>6</v>
      </c>
      <c r="L25" s="67">
        <v>134085.64000000001</v>
      </c>
      <c r="M25" s="67">
        <v>31776</v>
      </c>
      <c r="N25" s="65">
        <v>44659</v>
      </c>
      <c r="O25" s="64" t="s">
        <v>41</v>
      </c>
      <c r="P25" s="61"/>
      <c r="Q25" s="73"/>
      <c r="R25" s="73"/>
      <c r="S25" s="73"/>
      <c r="T25" s="73"/>
      <c r="U25" s="74"/>
      <c r="V25" s="74"/>
      <c r="W25" s="60"/>
      <c r="X25" s="74"/>
      <c r="Y25" s="75"/>
      <c r="Z25" s="75"/>
      <c r="AA25" s="60"/>
    </row>
    <row r="26" spans="1:29" ht="25.35" customHeight="1">
      <c r="A26" s="63">
        <v>12</v>
      </c>
      <c r="B26" s="63">
        <v>11</v>
      </c>
      <c r="C26" s="68" t="s">
        <v>61</v>
      </c>
      <c r="D26" s="67">
        <v>2680.06</v>
      </c>
      <c r="E26" s="66">
        <v>4525.38</v>
      </c>
      <c r="F26" s="70">
        <f t="shared" si="1"/>
        <v>-0.40777128108578731</v>
      </c>
      <c r="G26" s="67">
        <v>458</v>
      </c>
      <c r="H26" s="66">
        <v>24</v>
      </c>
      <c r="I26" s="66">
        <f>G26/H26</f>
        <v>19.083333333333332</v>
      </c>
      <c r="J26" s="66">
        <v>5</v>
      </c>
      <c r="K26" s="66">
        <v>3</v>
      </c>
      <c r="L26" s="67">
        <v>16576.78</v>
      </c>
      <c r="M26" s="67">
        <v>2776</v>
      </c>
      <c r="N26" s="65">
        <v>44680</v>
      </c>
      <c r="O26" s="64" t="s">
        <v>50</v>
      </c>
      <c r="P26" s="61"/>
      <c r="Q26" s="73"/>
      <c r="R26" s="73"/>
      <c r="S26" s="59"/>
      <c r="T26" s="73"/>
      <c r="U26" s="60"/>
      <c r="V26" s="74"/>
      <c r="W26" s="74"/>
      <c r="X26" s="75"/>
      <c r="Y26" s="2"/>
      <c r="Z26" s="60"/>
      <c r="AA26" s="60"/>
      <c r="AB26" s="75"/>
      <c r="AC26" s="60"/>
    </row>
    <row r="27" spans="1:29" ht="25.35" customHeight="1">
      <c r="A27" s="63">
        <v>13</v>
      </c>
      <c r="B27" s="63">
        <v>13</v>
      </c>
      <c r="C27" s="68" t="s">
        <v>64</v>
      </c>
      <c r="D27" s="67">
        <v>2315.36</v>
      </c>
      <c r="E27" s="66">
        <v>3464.86</v>
      </c>
      <c r="F27" s="70">
        <f t="shared" si="1"/>
        <v>-0.3317594361676951</v>
      </c>
      <c r="G27" s="67">
        <v>342</v>
      </c>
      <c r="H27" s="66">
        <v>21</v>
      </c>
      <c r="I27" s="66">
        <f>G27/H27</f>
        <v>16.285714285714285</v>
      </c>
      <c r="J27" s="66">
        <v>3</v>
      </c>
      <c r="K27" s="66">
        <v>5</v>
      </c>
      <c r="L27" s="67">
        <v>65552</v>
      </c>
      <c r="M27" s="67">
        <v>10037</v>
      </c>
      <c r="N27" s="65">
        <v>44666</v>
      </c>
      <c r="O27" s="64" t="s">
        <v>37</v>
      </c>
      <c r="P27" s="61"/>
      <c r="Q27" s="73"/>
      <c r="R27" s="73"/>
      <c r="S27" s="59"/>
      <c r="T27" s="73"/>
      <c r="U27" s="60"/>
      <c r="V27" s="60"/>
      <c r="W27" s="60"/>
      <c r="X27" s="75"/>
      <c r="Y27" s="2"/>
      <c r="Z27" s="60"/>
      <c r="AA27" s="60"/>
      <c r="AB27" s="75"/>
      <c r="AC27" s="60"/>
    </row>
    <row r="28" spans="1:29" ht="25.35" customHeight="1">
      <c r="A28" s="63">
        <v>14</v>
      </c>
      <c r="B28" s="63">
        <v>9</v>
      </c>
      <c r="C28" s="68" t="s">
        <v>73</v>
      </c>
      <c r="D28" s="67">
        <v>1959</v>
      </c>
      <c r="E28" s="66">
        <v>6146</v>
      </c>
      <c r="F28" s="70">
        <f t="shared" si="1"/>
        <v>-0.68125610152945004</v>
      </c>
      <c r="G28" s="67">
        <v>319</v>
      </c>
      <c r="H28" s="66" t="s">
        <v>36</v>
      </c>
      <c r="I28" s="66" t="s">
        <v>36</v>
      </c>
      <c r="J28" s="66">
        <v>11</v>
      </c>
      <c r="K28" s="66">
        <v>2</v>
      </c>
      <c r="L28" s="67">
        <v>8101</v>
      </c>
      <c r="M28" s="67">
        <v>1363</v>
      </c>
      <c r="N28" s="65">
        <v>44687</v>
      </c>
      <c r="O28" s="64" t="s">
        <v>47</v>
      </c>
      <c r="P28" s="61"/>
      <c r="Q28" s="73"/>
      <c r="R28" s="73"/>
      <c r="S28" s="59"/>
      <c r="T28" s="73"/>
      <c r="U28" s="60"/>
      <c r="V28" s="74"/>
      <c r="W28" s="74"/>
      <c r="X28" s="60"/>
      <c r="Y28" s="75"/>
      <c r="Z28" s="2"/>
      <c r="AA28" s="60"/>
      <c r="AB28" s="75"/>
      <c r="AC28" s="60"/>
    </row>
    <row r="29" spans="1:29" ht="25.35" customHeight="1">
      <c r="A29" s="63">
        <v>15</v>
      </c>
      <c r="B29" s="76">
        <v>16</v>
      </c>
      <c r="C29" s="68" t="s">
        <v>110</v>
      </c>
      <c r="D29" s="67">
        <v>1886</v>
      </c>
      <c r="E29" s="66">
        <v>1864</v>
      </c>
      <c r="F29" s="70">
        <f t="shared" si="1"/>
        <v>1.1802575107296138E-2</v>
      </c>
      <c r="G29" s="67">
        <v>265</v>
      </c>
      <c r="H29" s="66" t="s">
        <v>36</v>
      </c>
      <c r="I29" s="66" t="s">
        <v>36</v>
      </c>
      <c r="J29" s="66">
        <v>3</v>
      </c>
      <c r="K29" s="66">
        <v>5</v>
      </c>
      <c r="L29" s="67">
        <v>48939</v>
      </c>
      <c r="M29" s="67">
        <v>7283</v>
      </c>
      <c r="N29" s="65">
        <v>44666</v>
      </c>
      <c r="O29" s="64" t="s">
        <v>47</v>
      </c>
      <c r="P29" s="61"/>
      <c r="V29" s="61"/>
      <c r="W29" s="61"/>
      <c r="X29" s="60"/>
      <c r="Y29" s="60"/>
      <c r="AA29" s="60"/>
    </row>
    <row r="30" spans="1:29" ht="25.35" customHeight="1">
      <c r="A30" s="63">
        <v>16</v>
      </c>
      <c r="B30" s="63">
        <v>15</v>
      </c>
      <c r="C30" s="68" t="s">
        <v>100</v>
      </c>
      <c r="D30" s="67">
        <v>1017.41</v>
      </c>
      <c r="E30" s="66">
        <v>3034.5</v>
      </c>
      <c r="F30" s="70">
        <f t="shared" si="1"/>
        <v>-0.66471906409622672</v>
      </c>
      <c r="G30" s="67">
        <v>196</v>
      </c>
      <c r="H30" s="66">
        <v>42</v>
      </c>
      <c r="I30" s="66">
        <f>G30/H30</f>
        <v>4.666666666666667</v>
      </c>
      <c r="J30" s="66">
        <v>5</v>
      </c>
      <c r="K30" s="66">
        <v>4</v>
      </c>
      <c r="L30" s="67">
        <v>32804.06</v>
      </c>
      <c r="M30" s="67">
        <v>6960</v>
      </c>
      <c r="N30" s="65">
        <v>44673</v>
      </c>
      <c r="O30" s="64" t="s">
        <v>101</v>
      </c>
      <c r="P30" s="9"/>
      <c r="Q30" s="73"/>
      <c r="R30" s="73"/>
      <c r="S30" s="59"/>
      <c r="T30" s="73"/>
      <c r="U30" s="60"/>
      <c r="V30" s="74"/>
      <c r="W30" s="74"/>
      <c r="X30" s="60"/>
      <c r="Y30" s="75"/>
      <c r="Z30" s="2"/>
      <c r="AA30" s="60"/>
      <c r="AB30" s="75"/>
      <c r="AC30" s="60"/>
    </row>
    <row r="31" spans="1:29" ht="25.35" customHeight="1">
      <c r="A31" s="63">
        <v>17</v>
      </c>
      <c r="B31" s="63">
        <v>12</v>
      </c>
      <c r="C31" s="68" t="s">
        <v>112</v>
      </c>
      <c r="D31" s="67">
        <v>674.8</v>
      </c>
      <c r="E31" s="66">
        <v>4267.2700000000004</v>
      </c>
      <c r="F31" s="70">
        <f t="shared" si="1"/>
        <v>-0.84186611112022436</v>
      </c>
      <c r="G31" s="67">
        <v>112</v>
      </c>
      <c r="H31" s="66">
        <v>25</v>
      </c>
      <c r="I31" s="66">
        <f>G31/H31</f>
        <v>4.4800000000000004</v>
      </c>
      <c r="J31" s="66">
        <v>8</v>
      </c>
      <c r="K31" s="66">
        <v>2</v>
      </c>
      <c r="L31" s="67">
        <v>4942</v>
      </c>
      <c r="M31" s="67">
        <v>769</v>
      </c>
      <c r="N31" s="65">
        <v>44687</v>
      </c>
      <c r="O31" s="64" t="s">
        <v>84</v>
      </c>
      <c r="P31" s="61"/>
      <c r="Q31" s="73"/>
      <c r="R31" s="73"/>
      <c r="S31" s="59"/>
      <c r="T31" s="73"/>
      <c r="U31" s="74"/>
      <c r="V31" s="74"/>
      <c r="W31" s="74"/>
      <c r="X31" s="60"/>
      <c r="Y31" s="75"/>
      <c r="Z31" s="2"/>
      <c r="AA31" s="60"/>
      <c r="AB31" s="75"/>
      <c r="AC31" s="60"/>
    </row>
    <row r="32" spans="1:29" ht="25.35" customHeight="1">
      <c r="A32" s="63">
        <v>18</v>
      </c>
      <c r="B32" s="76">
        <v>14</v>
      </c>
      <c r="C32" s="68" t="s">
        <v>71</v>
      </c>
      <c r="D32" s="67">
        <v>510</v>
      </c>
      <c r="E32" s="66">
        <v>3456.11</v>
      </c>
      <c r="F32" s="70">
        <f t="shared" si="1"/>
        <v>-0.85243525235018558</v>
      </c>
      <c r="G32" s="67">
        <v>90</v>
      </c>
      <c r="H32" s="66">
        <v>11</v>
      </c>
      <c r="I32" s="66">
        <f>G32/H32</f>
        <v>8.1818181818181817</v>
      </c>
      <c r="J32" s="66">
        <v>3</v>
      </c>
      <c r="K32" s="66">
        <v>3</v>
      </c>
      <c r="L32" s="67">
        <v>16842</v>
      </c>
      <c r="M32" s="67">
        <v>2599</v>
      </c>
      <c r="N32" s="65">
        <v>44680</v>
      </c>
      <c r="O32" s="64" t="s">
        <v>37</v>
      </c>
      <c r="P32" s="9"/>
      <c r="Q32" s="73"/>
      <c r="R32" s="73"/>
      <c r="S32" s="73"/>
      <c r="U32" s="60"/>
      <c r="V32" s="60"/>
      <c r="W32" s="60"/>
      <c r="X32" s="60"/>
      <c r="Y32" s="61"/>
      <c r="Z32" s="2"/>
      <c r="AA32" s="60"/>
      <c r="AC32" s="60"/>
    </row>
    <row r="33" spans="1:29" ht="25.35" customHeight="1">
      <c r="A33" s="63">
        <v>19</v>
      </c>
      <c r="B33" s="76" t="s">
        <v>34</v>
      </c>
      <c r="C33" s="68" t="s">
        <v>99</v>
      </c>
      <c r="D33" s="67">
        <v>482</v>
      </c>
      <c r="E33" s="66" t="s">
        <v>36</v>
      </c>
      <c r="F33" s="66" t="s">
        <v>36</v>
      </c>
      <c r="G33" s="67">
        <v>115</v>
      </c>
      <c r="H33" s="66">
        <v>9</v>
      </c>
      <c r="I33" s="66">
        <f>G33/H33</f>
        <v>12.777777777777779</v>
      </c>
      <c r="J33" s="66">
        <v>5</v>
      </c>
      <c r="K33" s="66">
        <v>1</v>
      </c>
      <c r="L33" s="67">
        <v>482</v>
      </c>
      <c r="M33" s="67">
        <v>115</v>
      </c>
      <c r="N33" s="65">
        <v>44694</v>
      </c>
      <c r="O33" s="64" t="s">
        <v>82</v>
      </c>
      <c r="P33" s="9" t="s">
        <v>118</v>
      </c>
      <c r="Q33" s="73"/>
      <c r="R33" s="73"/>
      <c r="S33" s="73"/>
      <c r="T33" s="73"/>
      <c r="U33" s="74"/>
      <c r="V33" s="74"/>
      <c r="W33" s="74"/>
      <c r="X33" s="60"/>
      <c r="Y33" s="75"/>
      <c r="Z33" s="75"/>
      <c r="AA33" s="2"/>
      <c r="AB33" s="60"/>
    </row>
    <row r="34" spans="1:29" ht="25.35" customHeight="1">
      <c r="A34" s="63">
        <v>20</v>
      </c>
      <c r="B34" s="76" t="s">
        <v>34</v>
      </c>
      <c r="C34" s="68" t="s">
        <v>91</v>
      </c>
      <c r="D34" s="67">
        <v>424.59999999999997</v>
      </c>
      <c r="E34" s="66" t="s">
        <v>36</v>
      </c>
      <c r="F34" s="66" t="s">
        <v>36</v>
      </c>
      <c r="G34" s="67">
        <v>82</v>
      </c>
      <c r="H34" s="66">
        <v>28</v>
      </c>
      <c r="I34" s="66">
        <f>G34/H34</f>
        <v>2.9285714285714284</v>
      </c>
      <c r="J34" s="66">
        <v>8</v>
      </c>
      <c r="K34" s="66">
        <v>1</v>
      </c>
      <c r="L34" s="67">
        <v>1054.5999999999999</v>
      </c>
      <c r="M34" s="67">
        <v>192</v>
      </c>
      <c r="N34" s="65">
        <v>44694</v>
      </c>
      <c r="O34" s="64" t="s">
        <v>92</v>
      </c>
      <c r="P34" s="61"/>
      <c r="Q34" s="73"/>
      <c r="R34" s="73"/>
      <c r="S34" s="73"/>
      <c r="T34" s="73"/>
      <c r="U34" s="74"/>
      <c r="V34" s="74"/>
      <c r="W34" s="74"/>
      <c r="X34" s="60"/>
      <c r="Y34" s="75"/>
      <c r="Z34" s="75"/>
      <c r="AA34" s="2"/>
      <c r="AB34" s="60"/>
    </row>
    <row r="35" spans="1:29" ht="25.2" customHeight="1">
      <c r="A35" s="41"/>
      <c r="B35" s="41"/>
      <c r="C35" s="52" t="s">
        <v>66</v>
      </c>
      <c r="D35" s="62">
        <f>SUM(D23:D34)</f>
        <v>196248.96000000002</v>
      </c>
      <c r="E35" s="62">
        <v>299228.58</v>
      </c>
      <c r="F35" s="20">
        <f t="shared" ref="F35" si="2">(D35-E35)/E35</f>
        <v>-0.34415034820537527</v>
      </c>
      <c r="G35" s="62">
        <f t="shared" ref="G35" si="3">SUM(G23:G34)</f>
        <v>32083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3">
        <v>18</v>
      </c>
      <c r="C37" s="68" t="s">
        <v>102</v>
      </c>
      <c r="D37" s="67">
        <v>329</v>
      </c>
      <c r="E37" s="66">
        <v>1017</v>
      </c>
      <c r="F37" s="70">
        <f>(D37-E37)/E37</f>
        <v>-0.67649950835791539</v>
      </c>
      <c r="G37" s="67">
        <v>58</v>
      </c>
      <c r="H37" s="66">
        <v>2</v>
      </c>
      <c r="I37" s="66">
        <f>G37/H37</f>
        <v>29</v>
      </c>
      <c r="J37" s="66">
        <v>1</v>
      </c>
      <c r="K37" s="66">
        <v>4</v>
      </c>
      <c r="L37" s="67">
        <v>10620</v>
      </c>
      <c r="M37" s="67">
        <v>2053</v>
      </c>
      <c r="N37" s="65">
        <v>44673</v>
      </c>
      <c r="O37" s="64" t="s">
        <v>82</v>
      </c>
      <c r="P37" s="61"/>
      <c r="Q37" s="73"/>
      <c r="R37" s="73"/>
      <c r="S37" s="59"/>
      <c r="T37" s="73"/>
      <c r="U37" s="60"/>
      <c r="V37" s="74"/>
      <c r="W37" s="74"/>
      <c r="X37" s="75"/>
      <c r="Y37" s="2"/>
      <c r="Z37" s="60"/>
      <c r="AA37" s="60"/>
      <c r="AB37" s="75"/>
      <c r="AC37" s="60"/>
    </row>
    <row r="38" spans="1:29" ht="25.35" customHeight="1">
      <c r="A38" s="63">
        <v>22</v>
      </c>
      <c r="B38" s="63">
        <v>17</v>
      </c>
      <c r="C38" s="68" t="s">
        <v>89</v>
      </c>
      <c r="D38" s="67">
        <v>312.14999999999998</v>
      </c>
      <c r="E38" s="66">
        <v>1460.64</v>
      </c>
      <c r="F38" s="70">
        <f>(D38-E38)/E38</f>
        <v>-0.78629231022017754</v>
      </c>
      <c r="G38" s="67">
        <v>52</v>
      </c>
      <c r="H38" s="66">
        <v>7</v>
      </c>
      <c r="I38" s="66">
        <f>G38/H38</f>
        <v>7.4285714285714288</v>
      </c>
      <c r="J38" s="66">
        <v>1</v>
      </c>
      <c r="K38" s="66">
        <v>4</v>
      </c>
      <c r="L38" s="67">
        <v>30281.919999999998</v>
      </c>
      <c r="M38" s="67">
        <v>4630</v>
      </c>
      <c r="N38" s="65">
        <v>44673</v>
      </c>
      <c r="O38" s="64" t="s">
        <v>41</v>
      </c>
      <c r="P38" s="61"/>
      <c r="Q38" s="73"/>
      <c r="R38" s="73"/>
      <c r="S38" s="59"/>
      <c r="T38" s="73"/>
      <c r="U38" s="60"/>
      <c r="V38" s="74"/>
      <c r="W38" s="74"/>
      <c r="X38" s="75"/>
      <c r="Y38" s="2"/>
      <c r="Z38" s="60"/>
      <c r="AA38" s="60"/>
      <c r="AB38" s="75"/>
      <c r="AC38" s="60"/>
    </row>
    <row r="39" spans="1:29" ht="25.35" customHeight="1">
      <c r="A39" s="63">
        <v>23</v>
      </c>
      <c r="B39" s="23">
        <v>20</v>
      </c>
      <c r="C39" s="68" t="s">
        <v>68</v>
      </c>
      <c r="D39" s="67">
        <v>106</v>
      </c>
      <c r="E39" s="66">
        <v>134</v>
      </c>
      <c r="F39" s="70">
        <f>(D39-E39)/E39</f>
        <v>-0.20895522388059701</v>
      </c>
      <c r="G39" s="67">
        <v>16</v>
      </c>
      <c r="H39" s="66" t="s">
        <v>36</v>
      </c>
      <c r="I39" s="66" t="s">
        <v>36</v>
      </c>
      <c r="J39" s="66">
        <v>1</v>
      </c>
      <c r="K39" s="66">
        <v>12</v>
      </c>
      <c r="L39" s="67">
        <v>17233</v>
      </c>
      <c r="M39" s="67">
        <v>2795</v>
      </c>
      <c r="N39" s="65">
        <v>44603</v>
      </c>
      <c r="O39" s="64" t="s">
        <v>47</v>
      </c>
      <c r="P39" s="61"/>
      <c r="Q39" s="73"/>
      <c r="R39" s="73"/>
      <c r="S39" s="59"/>
      <c r="T39" s="73"/>
      <c r="V39" s="74"/>
      <c r="W39" s="74"/>
      <c r="X39" s="75"/>
      <c r="Y39" s="2"/>
      <c r="Z39" s="60"/>
      <c r="AA39" s="60"/>
      <c r="AB39" s="75"/>
      <c r="AC39" s="60"/>
    </row>
    <row r="40" spans="1:29" ht="25.35" customHeight="1">
      <c r="A40" s="63">
        <v>24</v>
      </c>
      <c r="B40" s="69" t="s">
        <v>36</v>
      </c>
      <c r="C40" s="68" t="s">
        <v>119</v>
      </c>
      <c r="D40" s="67">
        <v>98</v>
      </c>
      <c r="E40" s="66" t="s">
        <v>36</v>
      </c>
      <c r="F40" s="66" t="s">
        <v>36</v>
      </c>
      <c r="G40" s="67">
        <v>16</v>
      </c>
      <c r="H40" s="66">
        <v>2</v>
      </c>
      <c r="I40" s="66">
        <f>G40/H40</f>
        <v>8</v>
      </c>
      <c r="J40" s="66">
        <v>2</v>
      </c>
      <c r="K40" s="66" t="s">
        <v>36</v>
      </c>
      <c r="L40" s="67">
        <v>141711.95000000001</v>
      </c>
      <c r="M40" s="67">
        <v>23829</v>
      </c>
      <c r="N40" s="65">
        <v>44610</v>
      </c>
      <c r="O40" s="64" t="s">
        <v>120</v>
      </c>
      <c r="P40" s="61"/>
      <c r="Q40" s="73"/>
      <c r="R40" s="73"/>
      <c r="S40" s="59"/>
      <c r="T40" s="73"/>
      <c r="V40" s="74"/>
      <c r="W40" s="74"/>
      <c r="X40" s="75"/>
      <c r="Y40" s="2"/>
      <c r="Z40" s="60"/>
      <c r="AA40" s="60"/>
      <c r="AB40" s="75"/>
      <c r="AC40" s="60"/>
    </row>
    <row r="41" spans="1:29" ht="25.35" customHeight="1">
      <c r="A41" s="63">
        <v>25</v>
      </c>
      <c r="B41" s="66" t="s">
        <v>36</v>
      </c>
      <c r="C41" s="68" t="s">
        <v>121</v>
      </c>
      <c r="D41" s="67">
        <v>50</v>
      </c>
      <c r="E41" s="66" t="s">
        <v>36</v>
      </c>
      <c r="F41" s="66" t="s">
        <v>36</v>
      </c>
      <c r="G41" s="67">
        <v>10</v>
      </c>
      <c r="H41" s="66">
        <v>2</v>
      </c>
      <c r="I41" s="66">
        <f>G41/H41</f>
        <v>5</v>
      </c>
      <c r="J41" s="66">
        <v>1</v>
      </c>
      <c r="K41" s="66" t="s">
        <v>36</v>
      </c>
      <c r="L41" s="67">
        <v>29852.75</v>
      </c>
      <c r="M41" s="67">
        <v>5292</v>
      </c>
      <c r="N41" s="65">
        <v>44519</v>
      </c>
      <c r="O41" s="64" t="s">
        <v>122</v>
      </c>
      <c r="P41" s="61"/>
      <c r="Q41" s="73"/>
      <c r="R41" s="73"/>
      <c r="S41" s="59"/>
      <c r="T41" s="73"/>
      <c r="V41" s="74"/>
      <c r="W41" s="74"/>
      <c r="X41" s="75"/>
      <c r="Y41" s="60"/>
      <c r="Z41" s="60"/>
      <c r="AA41" s="2"/>
      <c r="AB41" s="75"/>
      <c r="AC41" s="60"/>
    </row>
    <row r="42" spans="1:29" ht="25.35" customHeight="1">
      <c r="A42" s="63">
        <v>26</v>
      </c>
      <c r="B42" s="69" t="s">
        <v>36</v>
      </c>
      <c r="C42" s="68" t="s">
        <v>123</v>
      </c>
      <c r="D42" s="67">
        <v>12</v>
      </c>
      <c r="E42" s="66" t="s">
        <v>36</v>
      </c>
      <c r="F42" s="66" t="s">
        <v>36</v>
      </c>
      <c r="G42" s="67">
        <v>3</v>
      </c>
      <c r="H42" s="66">
        <v>1</v>
      </c>
      <c r="I42" s="66">
        <f>G42/H42</f>
        <v>3</v>
      </c>
      <c r="J42" s="66">
        <v>1</v>
      </c>
      <c r="K42" s="66">
        <v>2</v>
      </c>
      <c r="L42" s="67">
        <v>149</v>
      </c>
      <c r="M42" s="67">
        <v>31</v>
      </c>
      <c r="N42" s="65">
        <v>44687</v>
      </c>
      <c r="O42" s="64" t="s">
        <v>120</v>
      </c>
      <c r="P42" s="61"/>
      <c r="Q42" s="73"/>
      <c r="R42" s="73"/>
      <c r="S42" s="59"/>
      <c r="T42" s="73"/>
      <c r="U42" s="60"/>
      <c r="V42" s="74"/>
      <c r="W42" s="74"/>
      <c r="X42" s="2"/>
      <c r="Y42" s="60"/>
      <c r="Z42" s="60"/>
      <c r="AA42" s="75"/>
      <c r="AB42" s="75"/>
      <c r="AC42" s="60"/>
    </row>
    <row r="43" spans="1:29" ht="25.35" customHeight="1">
      <c r="A43" s="41"/>
      <c r="B43" s="41"/>
      <c r="C43" s="52" t="s">
        <v>124</v>
      </c>
      <c r="D43" s="62">
        <f>SUM(D35:D42)</f>
        <v>197156.11000000002</v>
      </c>
      <c r="E43" s="62">
        <v>299539.08</v>
      </c>
      <c r="F43" s="20">
        <f>(D43-E43)/E43</f>
        <v>-0.34180171081516308</v>
      </c>
      <c r="G43" s="62">
        <f>SUM(G35:G42)</f>
        <v>32238</v>
      </c>
      <c r="H43" s="62"/>
      <c r="I43" s="43"/>
      <c r="J43" s="42"/>
      <c r="K43" s="44"/>
      <c r="L43" s="45"/>
      <c r="M43" s="49"/>
      <c r="N43" s="46"/>
      <c r="O43" s="53"/>
      <c r="R43" s="61"/>
    </row>
    <row r="44" spans="1:29" ht="23.1" customHeight="1">
      <c r="W44" s="4"/>
    </row>
    <row r="45" spans="1:29" ht="17.25" customHeight="1"/>
    <row r="56" spans="16:18">
      <c r="R56" s="61"/>
    </row>
    <row r="61" spans="16:18">
      <c r="P61" s="61"/>
    </row>
    <row r="65" spans="21:23" ht="12" customHeight="1"/>
    <row r="75" spans="21:23">
      <c r="U75" s="61"/>
      <c r="V75" s="61"/>
      <c r="W75" s="61"/>
    </row>
  </sheetData>
  <sortState xmlns:xlrd2="http://schemas.microsoft.com/office/spreadsheetml/2017/richdata2" ref="B13:P42">
    <sortCondition descending="1" ref="D13:D42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915EF-9813-4692-BCE8-132F46D96940}">
  <dimension ref="A1:AC73"/>
  <sheetViews>
    <sheetView topLeftCell="A10" zoomScale="60" zoomScaleNormal="60" workbookViewId="0">
      <selection activeCell="O40" sqref="O4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6.6640625" style="1" customWidth="1"/>
    <col min="18" max="18" width="7" style="1" customWidth="1"/>
    <col min="19" max="19" width="6.88671875" style="1" customWidth="1"/>
    <col min="20" max="20" width="6.1093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4.4414062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125</v>
      </c>
      <c r="F1" s="30"/>
      <c r="G1" s="30"/>
      <c r="H1" s="30"/>
      <c r="I1" s="30"/>
    </row>
    <row r="2" spans="1:29" ht="19.5" customHeight="1">
      <c r="E2" s="30" t="s">
        <v>126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Y5" s="4"/>
    </row>
    <row r="6" spans="1:29">
      <c r="A6" s="207"/>
      <c r="B6" s="207"/>
      <c r="C6" s="212"/>
      <c r="D6" s="32" t="s">
        <v>116</v>
      </c>
      <c r="E6" s="32" t="s">
        <v>127</v>
      </c>
      <c r="F6" s="212"/>
      <c r="G6" s="212" t="s">
        <v>116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Y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Y9" s="60"/>
      <c r="Z9" s="61"/>
    </row>
    <row r="10" spans="1:29" ht="21.6">
      <c r="A10" s="207"/>
      <c r="B10" s="207"/>
      <c r="C10" s="212"/>
      <c r="D10" s="32" t="s">
        <v>117</v>
      </c>
      <c r="E10" s="32" t="s">
        <v>128</v>
      </c>
      <c r="F10" s="212"/>
      <c r="G10" s="32" t="s">
        <v>117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Y10" s="60"/>
      <c r="Z10" s="61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0"/>
      <c r="X11" s="61"/>
      <c r="Y11" s="4"/>
      <c r="Z11" s="61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63" t="s">
        <v>34</v>
      </c>
      <c r="C13" s="68" t="s">
        <v>42</v>
      </c>
      <c r="D13" s="67">
        <v>178812.19</v>
      </c>
      <c r="E13" s="66" t="s">
        <v>36</v>
      </c>
      <c r="F13" s="66" t="s">
        <v>36</v>
      </c>
      <c r="G13" s="67">
        <v>24034</v>
      </c>
      <c r="H13" s="66">
        <v>428</v>
      </c>
      <c r="I13" s="66">
        <f>G13/H13</f>
        <v>56.154205607476634</v>
      </c>
      <c r="J13" s="66">
        <v>27</v>
      </c>
      <c r="K13" s="66">
        <v>1</v>
      </c>
      <c r="L13" s="67">
        <v>210733</v>
      </c>
      <c r="M13" s="67">
        <v>28364</v>
      </c>
      <c r="N13" s="65">
        <v>44687</v>
      </c>
      <c r="O13" s="64" t="s">
        <v>43</v>
      </c>
      <c r="P13" s="61"/>
      <c r="Q13" s="73"/>
      <c r="R13" s="73"/>
      <c r="S13" s="73"/>
      <c r="T13" s="73"/>
      <c r="V13" s="61"/>
      <c r="W13" s="60"/>
      <c r="X13" s="60"/>
      <c r="Y13" s="2"/>
      <c r="Z13" s="2"/>
      <c r="AA13" s="2"/>
      <c r="AB13" s="61"/>
      <c r="AC13" s="60"/>
    </row>
    <row r="14" spans="1:29" ht="25.35" customHeight="1">
      <c r="A14" s="63">
        <v>2</v>
      </c>
      <c r="B14" s="63">
        <v>3</v>
      </c>
      <c r="C14" s="68" t="s">
        <v>44</v>
      </c>
      <c r="D14" s="67">
        <v>20313.52</v>
      </c>
      <c r="E14" s="66">
        <v>20555.900000000001</v>
      </c>
      <c r="F14" s="70">
        <f t="shared" ref="F14:F20" si="0">(D14-E14)/E14</f>
        <v>-1.1791261876152394E-2</v>
      </c>
      <c r="G14" s="67">
        <v>3843</v>
      </c>
      <c r="H14" s="66">
        <v>188</v>
      </c>
      <c r="I14" s="66">
        <f>G14/H14</f>
        <v>20.441489361702128</v>
      </c>
      <c r="J14" s="66">
        <v>14</v>
      </c>
      <c r="K14" s="66">
        <v>6</v>
      </c>
      <c r="L14" s="67">
        <v>321135</v>
      </c>
      <c r="M14" s="67">
        <v>62241</v>
      </c>
      <c r="N14" s="65">
        <v>44652</v>
      </c>
      <c r="O14" s="64" t="s">
        <v>39</v>
      </c>
      <c r="P14" s="61"/>
      <c r="Q14" s="73"/>
      <c r="R14" s="73"/>
      <c r="S14" s="59"/>
      <c r="T14" s="73"/>
      <c r="U14" s="60"/>
      <c r="V14" s="74"/>
      <c r="W14" s="74"/>
      <c r="X14" s="60"/>
      <c r="Y14" s="2"/>
      <c r="Z14" s="75"/>
      <c r="AA14" s="60"/>
      <c r="AB14" s="75"/>
      <c r="AC14" s="60"/>
    </row>
    <row r="15" spans="1:29" ht="25.35" customHeight="1">
      <c r="A15" s="63">
        <v>3</v>
      </c>
      <c r="B15" s="63">
        <v>2</v>
      </c>
      <c r="C15" s="68" t="s">
        <v>55</v>
      </c>
      <c r="D15" s="67">
        <v>14950.68</v>
      </c>
      <c r="E15" s="66">
        <v>31317.85</v>
      </c>
      <c r="F15" s="70">
        <f t="shared" si="0"/>
        <v>-0.52261473887894605</v>
      </c>
      <c r="G15" s="67">
        <v>2348</v>
      </c>
      <c r="H15" s="66">
        <v>166</v>
      </c>
      <c r="I15" s="66">
        <f>G15/H15</f>
        <v>14.144578313253012</v>
      </c>
      <c r="J15" s="66">
        <v>9</v>
      </c>
      <c r="K15" s="66">
        <v>4</v>
      </c>
      <c r="L15" s="67">
        <v>277517.78000000003</v>
      </c>
      <c r="M15" s="67">
        <v>38297</v>
      </c>
      <c r="N15" s="65">
        <v>44666</v>
      </c>
      <c r="O15" s="64" t="s">
        <v>56</v>
      </c>
      <c r="P15" s="61"/>
      <c r="Q15" s="73"/>
      <c r="R15" s="73"/>
      <c r="S15" s="59"/>
      <c r="T15" s="73"/>
      <c r="U15" s="60"/>
      <c r="V15" s="74"/>
      <c r="W15" s="74"/>
      <c r="X15" s="60"/>
      <c r="Y15" s="2"/>
      <c r="Z15" s="75"/>
      <c r="AA15" s="60"/>
      <c r="AB15" s="75"/>
      <c r="AC15" s="60"/>
    </row>
    <row r="16" spans="1:29" ht="25.35" customHeight="1">
      <c r="A16" s="63">
        <v>4</v>
      </c>
      <c r="B16" s="63">
        <v>4</v>
      </c>
      <c r="C16" s="68" t="s">
        <v>53</v>
      </c>
      <c r="D16" s="67">
        <v>14162</v>
      </c>
      <c r="E16" s="66">
        <v>19389</v>
      </c>
      <c r="F16" s="70">
        <f t="shared" si="0"/>
        <v>-0.26958584764557225</v>
      </c>
      <c r="G16" s="67">
        <v>2011</v>
      </c>
      <c r="H16" s="66" t="s">
        <v>36</v>
      </c>
      <c r="I16" s="66" t="s">
        <v>36</v>
      </c>
      <c r="J16" s="66">
        <v>11</v>
      </c>
      <c r="K16" s="66">
        <v>3</v>
      </c>
      <c r="L16" s="67">
        <v>64520</v>
      </c>
      <c r="M16" s="67">
        <v>9388</v>
      </c>
      <c r="N16" s="65">
        <v>44673</v>
      </c>
      <c r="O16" s="64" t="s">
        <v>47</v>
      </c>
      <c r="P16" s="61"/>
      <c r="Q16" s="73"/>
      <c r="R16" s="73"/>
      <c r="S16" s="73"/>
      <c r="T16" s="73"/>
      <c r="V16" s="61"/>
      <c r="W16" s="60"/>
      <c r="X16" s="2"/>
      <c r="Y16" s="60"/>
      <c r="Z16" s="2"/>
      <c r="AA16" s="2"/>
      <c r="AB16" s="61"/>
      <c r="AC16" s="60"/>
    </row>
    <row r="17" spans="1:29" ht="25.35" customHeight="1">
      <c r="A17" s="63">
        <v>5</v>
      </c>
      <c r="B17" s="63">
        <v>6</v>
      </c>
      <c r="C17" s="68" t="s">
        <v>69</v>
      </c>
      <c r="D17" s="67">
        <v>9981</v>
      </c>
      <c r="E17" s="66">
        <v>12458</v>
      </c>
      <c r="F17" s="70">
        <f t="shared" si="0"/>
        <v>-0.19882806228929203</v>
      </c>
      <c r="G17" s="67">
        <v>2196</v>
      </c>
      <c r="H17" s="66" t="s">
        <v>36</v>
      </c>
      <c r="I17" s="66" t="s">
        <v>36</v>
      </c>
      <c r="J17" s="66">
        <v>14</v>
      </c>
      <c r="K17" s="66">
        <v>2</v>
      </c>
      <c r="L17" s="67">
        <v>24812</v>
      </c>
      <c r="M17" s="67">
        <v>5236</v>
      </c>
      <c r="N17" s="65">
        <v>44680</v>
      </c>
      <c r="O17" s="64" t="s">
        <v>47</v>
      </c>
      <c r="P17" s="61"/>
      <c r="Q17" s="73"/>
      <c r="R17" s="73"/>
      <c r="S17" s="59"/>
      <c r="T17" s="75"/>
      <c r="U17" s="60"/>
      <c r="V17" s="74"/>
      <c r="W17" s="74"/>
      <c r="X17" s="2"/>
      <c r="Y17" s="60"/>
      <c r="Z17" s="60"/>
      <c r="AA17" s="75"/>
      <c r="AB17" s="75"/>
      <c r="AC17" s="60"/>
    </row>
    <row r="18" spans="1:29" ht="25.35" customHeight="1">
      <c r="A18" s="63">
        <v>6</v>
      </c>
      <c r="B18" s="63">
        <v>5</v>
      </c>
      <c r="C18" s="68" t="s">
        <v>51</v>
      </c>
      <c r="D18" s="67">
        <v>9755.76</v>
      </c>
      <c r="E18" s="66">
        <v>17559.009999999998</v>
      </c>
      <c r="F18" s="70">
        <f t="shared" si="0"/>
        <v>-0.44440147821545739</v>
      </c>
      <c r="G18" s="67">
        <v>2462</v>
      </c>
      <c r="H18" s="66">
        <v>102</v>
      </c>
      <c r="I18" s="66">
        <f>G18/H18</f>
        <v>24.137254901960784</v>
      </c>
      <c r="J18" s="66">
        <v>17</v>
      </c>
      <c r="K18" s="66">
        <v>5</v>
      </c>
      <c r="L18" s="67">
        <v>127471.32</v>
      </c>
      <c r="M18" s="67">
        <v>30116</v>
      </c>
      <c r="N18" s="65">
        <v>44659</v>
      </c>
      <c r="O18" s="64" t="s">
        <v>41</v>
      </c>
      <c r="P18" s="61"/>
      <c r="Q18" s="73"/>
      <c r="R18" s="73"/>
      <c r="S18" s="59"/>
      <c r="T18" s="73"/>
      <c r="U18" s="60"/>
      <c r="V18" s="74"/>
      <c r="W18" s="74"/>
      <c r="X18" s="2"/>
      <c r="Y18" s="60"/>
      <c r="Z18" s="60"/>
      <c r="AA18" s="75"/>
      <c r="AB18" s="75"/>
      <c r="AC18" s="60"/>
    </row>
    <row r="19" spans="1:29" ht="25.35" customHeight="1">
      <c r="A19" s="63">
        <v>7</v>
      </c>
      <c r="B19" s="76">
        <v>7</v>
      </c>
      <c r="C19" s="68" t="s">
        <v>54</v>
      </c>
      <c r="D19" s="67">
        <v>8466.69</v>
      </c>
      <c r="E19" s="66">
        <v>11908.53</v>
      </c>
      <c r="F19" s="70">
        <f t="shared" si="0"/>
        <v>-0.28902307841522001</v>
      </c>
      <c r="G19" s="67">
        <v>1258</v>
      </c>
      <c r="H19" s="66">
        <v>68</v>
      </c>
      <c r="I19" s="66">
        <f>G19/H19</f>
        <v>18.5</v>
      </c>
      <c r="J19" s="66">
        <v>7</v>
      </c>
      <c r="K19" s="66">
        <v>5</v>
      </c>
      <c r="L19" s="67">
        <v>155353</v>
      </c>
      <c r="M19" s="67">
        <v>22384</v>
      </c>
      <c r="N19" s="65">
        <v>44659</v>
      </c>
      <c r="O19" s="64" t="s">
        <v>39</v>
      </c>
      <c r="P19" s="61"/>
      <c r="Q19" s="73"/>
      <c r="R19" s="73"/>
      <c r="S19" s="73"/>
      <c r="T19" s="73"/>
      <c r="U19" s="74"/>
      <c r="V19" s="74"/>
      <c r="W19" s="60"/>
      <c r="X19" s="74"/>
      <c r="Y19" s="75"/>
      <c r="Z19" s="75"/>
      <c r="AA19" s="60"/>
    </row>
    <row r="20" spans="1:29" ht="25.35" customHeight="1">
      <c r="A20" s="63">
        <v>8</v>
      </c>
      <c r="B20" s="63">
        <v>11</v>
      </c>
      <c r="C20" s="68" t="s">
        <v>48</v>
      </c>
      <c r="D20" s="67">
        <v>7315.47</v>
      </c>
      <c r="E20" s="66">
        <v>6774.06</v>
      </c>
      <c r="F20" s="70">
        <f t="shared" si="0"/>
        <v>7.9924004216083089E-2</v>
      </c>
      <c r="G20" s="67">
        <v>1396</v>
      </c>
      <c r="H20" s="66">
        <v>77</v>
      </c>
      <c r="I20" s="66">
        <f>G20/H20</f>
        <v>18.129870129870131</v>
      </c>
      <c r="J20" s="66">
        <v>8</v>
      </c>
      <c r="K20" s="66">
        <v>9</v>
      </c>
      <c r="L20" s="67">
        <v>248065</v>
      </c>
      <c r="M20" s="67">
        <v>49767</v>
      </c>
      <c r="N20" s="65">
        <v>44631</v>
      </c>
      <c r="O20" s="64" t="s">
        <v>43</v>
      </c>
      <c r="P20" s="61"/>
      <c r="Q20" s="73"/>
      <c r="R20" s="73"/>
      <c r="S20" s="59"/>
      <c r="T20" s="73"/>
      <c r="U20" s="60"/>
      <c r="V20" s="74"/>
      <c r="W20" s="74"/>
      <c r="X20" s="75"/>
      <c r="Y20" s="60"/>
      <c r="Z20" s="2"/>
      <c r="AA20" s="60"/>
      <c r="AB20" s="75"/>
      <c r="AC20" s="60"/>
    </row>
    <row r="21" spans="1:29" ht="25.35" customHeight="1">
      <c r="A21" s="63">
        <v>9</v>
      </c>
      <c r="B21" s="63" t="s">
        <v>34</v>
      </c>
      <c r="C21" s="68" t="s">
        <v>73</v>
      </c>
      <c r="D21" s="67">
        <v>6146</v>
      </c>
      <c r="E21" s="66" t="s">
        <v>36</v>
      </c>
      <c r="F21" s="66" t="s">
        <v>36</v>
      </c>
      <c r="G21" s="67">
        <v>1044</v>
      </c>
      <c r="H21" s="66" t="s">
        <v>36</v>
      </c>
      <c r="I21" s="66" t="s">
        <v>36</v>
      </c>
      <c r="J21" s="66">
        <v>18</v>
      </c>
      <c r="K21" s="66">
        <v>1</v>
      </c>
      <c r="L21" s="67">
        <v>6146</v>
      </c>
      <c r="M21" s="67">
        <v>1044</v>
      </c>
      <c r="N21" s="65">
        <v>44687</v>
      </c>
      <c r="O21" s="64" t="s">
        <v>47</v>
      </c>
      <c r="P21" s="61"/>
      <c r="Q21" s="73"/>
      <c r="R21" s="73"/>
      <c r="S21" s="59"/>
      <c r="T21" s="73"/>
      <c r="U21" s="60"/>
      <c r="V21" s="60"/>
      <c r="W21" s="60"/>
      <c r="X21" s="75"/>
      <c r="Y21" s="60"/>
      <c r="Z21" s="2"/>
      <c r="AA21" s="60"/>
      <c r="AB21" s="75"/>
      <c r="AC21" s="60"/>
    </row>
    <row r="22" spans="1:29" ht="25.35" customHeight="1">
      <c r="A22" s="63">
        <v>10</v>
      </c>
      <c r="B22" s="63">
        <v>12</v>
      </c>
      <c r="C22" s="68" t="s">
        <v>45</v>
      </c>
      <c r="D22" s="67">
        <v>5838.02</v>
      </c>
      <c r="E22" s="66">
        <v>5845.43</v>
      </c>
      <c r="F22" s="70">
        <f>(D22-E22)/E22</f>
        <v>-1.2676569559467573E-3</v>
      </c>
      <c r="G22" s="67">
        <v>1172</v>
      </c>
      <c r="H22" s="66">
        <v>57</v>
      </c>
      <c r="I22" s="66">
        <f>G22/H22</f>
        <v>20.561403508771932</v>
      </c>
      <c r="J22" s="66">
        <v>7</v>
      </c>
      <c r="K22" s="66">
        <v>8</v>
      </c>
      <c r="L22" s="67">
        <v>155788</v>
      </c>
      <c r="M22" s="67">
        <v>31103</v>
      </c>
      <c r="N22" s="65">
        <v>44638</v>
      </c>
      <c r="O22" s="64" t="s">
        <v>37</v>
      </c>
      <c r="P22" s="61"/>
      <c r="Q22" s="73"/>
      <c r="R22" s="73"/>
      <c r="S22" s="59"/>
      <c r="T22" s="73"/>
      <c r="U22" s="60"/>
      <c r="V22" s="74"/>
      <c r="W22" s="74"/>
      <c r="X22" s="60"/>
      <c r="Y22" s="2"/>
      <c r="Z22" s="75"/>
      <c r="AA22" s="60"/>
      <c r="AB22" s="75"/>
      <c r="AC22" s="60"/>
    </row>
    <row r="23" spans="1:29" ht="25.35" customHeight="1">
      <c r="A23" s="41"/>
      <c r="B23" s="41"/>
      <c r="C23" s="52" t="s">
        <v>52</v>
      </c>
      <c r="D23" s="62">
        <f>SUM(D13:D22)</f>
        <v>275741.33</v>
      </c>
      <c r="E23" s="62">
        <v>171587.19000000003</v>
      </c>
      <c r="F23" s="20">
        <f>(D23-E23)/E23</f>
        <v>0.60700417088245318</v>
      </c>
      <c r="G23" s="62">
        <f>SUM(G13:G22)</f>
        <v>41764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8</v>
      </c>
      <c r="C25" s="68" t="s">
        <v>61</v>
      </c>
      <c r="D25" s="67">
        <v>4525.38</v>
      </c>
      <c r="E25" s="66">
        <v>9359.34</v>
      </c>
      <c r="F25" s="70">
        <f>(D25-E25)/E25</f>
        <v>-0.51648513677246477</v>
      </c>
      <c r="G25" s="67">
        <v>758</v>
      </c>
      <c r="H25" s="66">
        <v>47</v>
      </c>
      <c r="I25" s="66">
        <f>G25/H25</f>
        <v>16.127659574468087</v>
      </c>
      <c r="J25" s="66">
        <v>11</v>
      </c>
      <c r="K25" s="66">
        <v>2</v>
      </c>
      <c r="L25" s="67">
        <v>13896.72</v>
      </c>
      <c r="M25" s="67">
        <v>2318</v>
      </c>
      <c r="N25" s="65">
        <v>44680</v>
      </c>
      <c r="O25" s="64" t="s">
        <v>50</v>
      </c>
      <c r="P25" s="61"/>
      <c r="Q25" s="73"/>
      <c r="R25" s="73"/>
      <c r="S25" s="59"/>
      <c r="T25" s="73"/>
      <c r="U25" s="60"/>
      <c r="V25" s="74"/>
      <c r="W25" s="74"/>
      <c r="X25" s="60"/>
      <c r="Y25" s="2"/>
      <c r="Z25" s="75"/>
      <c r="AA25" s="60"/>
      <c r="AB25" s="75"/>
      <c r="AC25" s="60"/>
    </row>
    <row r="26" spans="1:29" ht="25.35" customHeight="1">
      <c r="A26" s="63">
        <v>12</v>
      </c>
      <c r="B26" s="63" t="s">
        <v>34</v>
      </c>
      <c r="C26" s="68" t="s">
        <v>112</v>
      </c>
      <c r="D26" s="67">
        <v>4267.2700000000004</v>
      </c>
      <c r="E26" s="66" t="s">
        <v>36</v>
      </c>
      <c r="F26" s="66" t="s">
        <v>36</v>
      </c>
      <c r="G26" s="67">
        <v>657</v>
      </c>
      <c r="H26" s="66">
        <v>117</v>
      </c>
      <c r="I26" s="66">
        <f>G26/H26</f>
        <v>5.615384615384615</v>
      </c>
      <c r="J26" s="66">
        <v>16</v>
      </c>
      <c r="K26" s="66">
        <v>1</v>
      </c>
      <c r="L26" s="67">
        <v>4267</v>
      </c>
      <c r="M26" s="67">
        <v>657</v>
      </c>
      <c r="N26" s="65">
        <v>44687</v>
      </c>
      <c r="O26" s="64" t="s">
        <v>84</v>
      </c>
      <c r="P26" s="61"/>
      <c r="Q26" s="73"/>
      <c r="R26" s="73"/>
      <c r="S26" s="59"/>
      <c r="T26" s="73"/>
      <c r="U26" s="60"/>
      <c r="V26" s="74"/>
      <c r="W26" s="74"/>
      <c r="X26" s="60"/>
      <c r="Y26" s="2"/>
      <c r="Z26" s="75"/>
      <c r="AA26" s="60"/>
      <c r="AB26" s="75"/>
      <c r="AC26" s="60"/>
    </row>
    <row r="27" spans="1:29" ht="25.35" customHeight="1">
      <c r="A27" s="63">
        <v>13</v>
      </c>
      <c r="B27" s="76">
        <v>10</v>
      </c>
      <c r="C27" s="68" t="s">
        <v>64</v>
      </c>
      <c r="D27" s="67">
        <v>3464.86</v>
      </c>
      <c r="E27" s="66">
        <v>8102.29</v>
      </c>
      <c r="F27" s="70">
        <f t="shared" ref="F27:F32" si="1">(D27-E27)/E27</f>
        <v>-0.57236040674920308</v>
      </c>
      <c r="G27" s="67">
        <v>519</v>
      </c>
      <c r="H27" s="66">
        <v>30</v>
      </c>
      <c r="I27" s="66">
        <f>G27/H27</f>
        <v>17.3</v>
      </c>
      <c r="J27" s="66">
        <v>6</v>
      </c>
      <c r="K27" s="66">
        <v>4</v>
      </c>
      <c r="L27" s="67">
        <v>63237</v>
      </c>
      <c r="M27" s="67">
        <v>9695</v>
      </c>
      <c r="N27" s="65">
        <v>44666</v>
      </c>
      <c r="O27" s="64" t="s">
        <v>37</v>
      </c>
      <c r="P27" s="61"/>
      <c r="Q27" s="73"/>
      <c r="R27" s="73"/>
      <c r="S27" s="73"/>
      <c r="U27" s="60"/>
      <c r="V27" s="60"/>
      <c r="W27" s="60"/>
      <c r="X27" s="60"/>
      <c r="Y27" s="2"/>
      <c r="Z27" s="61"/>
      <c r="AA27" s="60"/>
      <c r="AC27" s="60"/>
    </row>
    <row r="28" spans="1:29" ht="25.35" customHeight="1">
      <c r="A28" s="63">
        <v>14</v>
      </c>
      <c r="B28" s="76">
        <v>9</v>
      </c>
      <c r="C28" s="68" t="s">
        <v>71</v>
      </c>
      <c r="D28" s="67">
        <v>3456.11</v>
      </c>
      <c r="E28" s="66">
        <v>9016.26</v>
      </c>
      <c r="F28" s="70">
        <f t="shared" si="1"/>
        <v>-0.61668030868675028</v>
      </c>
      <c r="G28" s="67">
        <v>571</v>
      </c>
      <c r="H28" s="66">
        <v>62</v>
      </c>
      <c r="I28" s="66">
        <f>G28/H28</f>
        <v>9.2096774193548381</v>
      </c>
      <c r="J28" s="66">
        <v>10</v>
      </c>
      <c r="K28" s="66">
        <v>2</v>
      </c>
      <c r="L28" s="67">
        <v>16332</v>
      </c>
      <c r="M28" s="67">
        <v>2509</v>
      </c>
      <c r="N28" s="65">
        <v>44680</v>
      </c>
      <c r="O28" s="64" t="s">
        <v>37</v>
      </c>
      <c r="P28" s="9"/>
      <c r="Q28" s="73"/>
      <c r="R28" s="73"/>
      <c r="S28" s="73"/>
      <c r="T28" s="73"/>
      <c r="U28" s="74"/>
      <c r="V28" s="74"/>
      <c r="W28" s="74"/>
      <c r="X28" s="60"/>
      <c r="Y28" s="75"/>
      <c r="Z28" s="75"/>
      <c r="AA28" s="2"/>
      <c r="AB28" s="60"/>
    </row>
    <row r="29" spans="1:29" ht="25.35" customHeight="1">
      <c r="A29" s="63">
        <v>15</v>
      </c>
      <c r="B29" s="76">
        <v>16</v>
      </c>
      <c r="C29" s="68" t="s">
        <v>100</v>
      </c>
      <c r="D29" s="67">
        <v>3034.5</v>
      </c>
      <c r="E29" s="66">
        <v>3868.91</v>
      </c>
      <c r="F29" s="70">
        <f t="shared" si="1"/>
        <v>-0.21567056354373709</v>
      </c>
      <c r="G29" s="67">
        <v>662</v>
      </c>
      <c r="H29" s="66">
        <v>56</v>
      </c>
      <c r="I29" s="66">
        <f>G29/H29</f>
        <v>11.821428571428571</v>
      </c>
      <c r="J29" s="66">
        <v>7</v>
      </c>
      <c r="K29" s="66">
        <v>3</v>
      </c>
      <c r="L29" s="67">
        <v>31786.65</v>
      </c>
      <c r="M29" s="67">
        <v>6764</v>
      </c>
      <c r="N29" s="65">
        <v>44673</v>
      </c>
      <c r="O29" s="64" t="s">
        <v>101</v>
      </c>
      <c r="P29" s="9"/>
      <c r="Q29" s="73"/>
      <c r="R29" s="73"/>
      <c r="S29" s="73"/>
      <c r="T29" s="73"/>
      <c r="U29" s="74"/>
      <c r="V29" s="74"/>
      <c r="W29" s="74"/>
      <c r="X29" s="60"/>
      <c r="Y29" s="75"/>
      <c r="Z29" s="75"/>
      <c r="AA29" s="2"/>
      <c r="AB29" s="60"/>
    </row>
    <row r="30" spans="1:29" ht="25.35" customHeight="1">
      <c r="A30" s="63">
        <v>16</v>
      </c>
      <c r="B30" s="63">
        <v>14</v>
      </c>
      <c r="C30" s="68" t="s">
        <v>110</v>
      </c>
      <c r="D30" s="67">
        <v>1864</v>
      </c>
      <c r="E30" s="66">
        <v>4630</v>
      </c>
      <c r="F30" s="70">
        <f t="shared" si="1"/>
        <v>-0.59740820734341249</v>
      </c>
      <c r="G30" s="67">
        <v>265</v>
      </c>
      <c r="H30" s="66" t="s">
        <v>36</v>
      </c>
      <c r="I30" s="66" t="s">
        <v>36</v>
      </c>
      <c r="J30" s="66">
        <v>3</v>
      </c>
      <c r="K30" s="66">
        <v>4</v>
      </c>
      <c r="L30" s="67">
        <v>47053</v>
      </c>
      <c r="M30" s="67">
        <v>7018</v>
      </c>
      <c r="N30" s="65">
        <v>44666</v>
      </c>
      <c r="O30" s="64" t="s">
        <v>47</v>
      </c>
      <c r="P30" s="61"/>
      <c r="Q30" s="73"/>
      <c r="R30" s="73"/>
      <c r="S30" s="59"/>
      <c r="T30" s="73"/>
      <c r="U30" s="60"/>
      <c r="V30" s="74"/>
      <c r="W30" s="74"/>
      <c r="X30" s="75"/>
      <c r="Y30" s="60"/>
      <c r="Z30" s="2"/>
      <c r="AA30" s="60"/>
      <c r="AB30" s="75"/>
      <c r="AC30" s="60"/>
    </row>
    <row r="31" spans="1:29" ht="25.35" customHeight="1">
      <c r="A31" s="63">
        <v>17</v>
      </c>
      <c r="B31" s="63">
        <v>13</v>
      </c>
      <c r="C31" s="68" t="s">
        <v>89</v>
      </c>
      <c r="D31" s="67">
        <v>1460.64</v>
      </c>
      <c r="E31" s="66">
        <v>5158.6400000000003</v>
      </c>
      <c r="F31" s="70">
        <f t="shared" si="1"/>
        <v>-0.71685560535334891</v>
      </c>
      <c r="G31" s="67">
        <v>228</v>
      </c>
      <c r="H31" s="66">
        <v>24</v>
      </c>
      <c r="I31" s="66">
        <f>G31/H31</f>
        <v>9.5</v>
      </c>
      <c r="J31" s="66">
        <v>6</v>
      </c>
      <c r="K31" s="66">
        <v>3</v>
      </c>
      <c r="L31" s="67">
        <v>29969.77</v>
      </c>
      <c r="M31" s="67">
        <v>4578</v>
      </c>
      <c r="N31" s="65">
        <v>44673</v>
      </c>
      <c r="O31" s="64" t="s">
        <v>41</v>
      </c>
      <c r="P31" s="61"/>
      <c r="Q31" s="73"/>
      <c r="R31" s="73"/>
      <c r="S31" s="59"/>
      <c r="T31" s="73"/>
      <c r="U31" s="60"/>
      <c r="V31" s="74"/>
      <c r="W31" s="74"/>
      <c r="X31" s="75"/>
      <c r="Y31" s="60"/>
      <c r="Z31" s="2"/>
      <c r="AA31" s="60"/>
      <c r="AB31" s="75"/>
      <c r="AC31" s="60"/>
    </row>
    <row r="32" spans="1:29" ht="25.35" customHeight="1">
      <c r="A32" s="63">
        <v>18</v>
      </c>
      <c r="B32" s="63">
        <v>17</v>
      </c>
      <c r="C32" s="68" t="s">
        <v>102</v>
      </c>
      <c r="D32" s="67">
        <v>1017</v>
      </c>
      <c r="E32" s="66">
        <v>1559</v>
      </c>
      <c r="F32" s="70">
        <f t="shared" si="1"/>
        <v>-0.34765875561257215</v>
      </c>
      <c r="G32" s="67">
        <v>196</v>
      </c>
      <c r="H32" s="66">
        <v>10</v>
      </c>
      <c r="I32" s="66">
        <f>G32/H32</f>
        <v>19.600000000000001</v>
      </c>
      <c r="J32" s="66">
        <v>4</v>
      </c>
      <c r="K32" s="66">
        <v>3</v>
      </c>
      <c r="L32" s="67">
        <v>10291</v>
      </c>
      <c r="M32" s="67">
        <v>1995</v>
      </c>
      <c r="N32" s="65">
        <v>44673</v>
      </c>
      <c r="O32" s="64" t="s">
        <v>82</v>
      </c>
      <c r="P32" s="61"/>
      <c r="Q32" s="73"/>
      <c r="R32" s="73"/>
      <c r="S32" s="59"/>
      <c r="T32" s="73"/>
      <c r="V32" s="74"/>
      <c r="W32" s="74"/>
      <c r="X32" s="75"/>
      <c r="Y32" s="60"/>
      <c r="Z32" s="2"/>
      <c r="AA32" s="60"/>
      <c r="AB32" s="75"/>
      <c r="AC32" s="60"/>
    </row>
    <row r="33" spans="1:29" ht="25.35" customHeight="1">
      <c r="A33" s="63">
        <v>19</v>
      </c>
      <c r="B33" s="63" t="s">
        <v>58</v>
      </c>
      <c r="C33" s="68" t="s">
        <v>67</v>
      </c>
      <c r="D33" s="67">
        <v>263.49</v>
      </c>
      <c r="E33" s="66" t="s">
        <v>36</v>
      </c>
      <c r="F33" s="66" t="s">
        <v>36</v>
      </c>
      <c r="G33" s="67">
        <v>46</v>
      </c>
      <c r="H33" s="66">
        <v>9</v>
      </c>
      <c r="I33" s="66">
        <f>G33/H33</f>
        <v>5.1111111111111107</v>
      </c>
      <c r="J33" s="66">
        <v>6</v>
      </c>
      <c r="K33" s="66">
        <v>0</v>
      </c>
      <c r="L33" s="67">
        <v>263.49</v>
      </c>
      <c r="M33" s="67">
        <v>46</v>
      </c>
      <c r="N33" s="65" t="s">
        <v>60</v>
      </c>
      <c r="O33" s="64" t="s">
        <v>41</v>
      </c>
      <c r="P33" s="61"/>
      <c r="Q33" s="73"/>
      <c r="R33" s="81"/>
      <c r="S33" s="59"/>
      <c r="T33" s="61"/>
      <c r="U33" s="61"/>
      <c r="V33" s="61"/>
      <c r="W33" s="74"/>
      <c r="X33" s="60"/>
      <c r="Y33" s="75"/>
      <c r="Z33" s="2"/>
      <c r="AA33" s="75"/>
      <c r="AB33" s="60"/>
      <c r="AC33" s="60"/>
    </row>
    <row r="34" spans="1:29" ht="25.35" customHeight="1">
      <c r="A34" s="63">
        <v>20</v>
      </c>
      <c r="B34" s="69" t="s">
        <v>36</v>
      </c>
      <c r="C34" s="68" t="s">
        <v>68</v>
      </c>
      <c r="D34" s="67">
        <v>134</v>
      </c>
      <c r="E34" s="66" t="s">
        <v>36</v>
      </c>
      <c r="F34" s="66" t="s">
        <v>36</v>
      </c>
      <c r="G34" s="67">
        <v>25</v>
      </c>
      <c r="H34" s="66" t="s">
        <v>36</v>
      </c>
      <c r="I34" s="66" t="s">
        <v>36</v>
      </c>
      <c r="J34" s="66">
        <v>1</v>
      </c>
      <c r="K34" s="66">
        <v>11</v>
      </c>
      <c r="L34" s="67">
        <v>17127</v>
      </c>
      <c r="M34" s="67">
        <v>2779</v>
      </c>
      <c r="N34" s="65">
        <v>44603</v>
      </c>
      <c r="O34" s="64" t="s">
        <v>47</v>
      </c>
      <c r="P34" s="61"/>
      <c r="Q34" s="73"/>
      <c r="R34" s="73"/>
      <c r="S34" s="59"/>
      <c r="T34" s="73"/>
      <c r="V34" s="74"/>
      <c r="W34" s="74"/>
      <c r="X34" s="75"/>
      <c r="Y34" s="60"/>
      <c r="Z34" s="2"/>
      <c r="AA34" s="60"/>
      <c r="AB34" s="75"/>
      <c r="AC34" s="60"/>
    </row>
    <row r="35" spans="1:29" ht="25.2" customHeight="1">
      <c r="A35" s="41"/>
      <c r="B35" s="41"/>
      <c r="C35" s="52" t="s">
        <v>66</v>
      </c>
      <c r="D35" s="62">
        <f>SUM(D23:D34)</f>
        <v>299228.58</v>
      </c>
      <c r="E35" s="62">
        <v>206713.72000000006</v>
      </c>
      <c r="F35" s="20">
        <f>(D35-E35)/E35</f>
        <v>0.44755065120979842</v>
      </c>
      <c r="G35" s="62">
        <f>SUM(G23:G34)</f>
        <v>45691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76">
        <v>15</v>
      </c>
      <c r="C37" s="68" t="s">
        <v>104</v>
      </c>
      <c r="D37" s="67">
        <v>132</v>
      </c>
      <c r="E37" s="66">
        <v>4147.42</v>
      </c>
      <c r="F37" s="70">
        <f>(D37-E37)/E37</f>
        <v>-0.96817298465069845</v>
      </c>
      <c r="G37" s="67">
        <v>25</v>
      </c>
      <c r="H37" s="66">
        <v>8</v>
      </c>
      <c r="I37" s="66">
        <f>G37/H37</f>
        <v>3.125</v>
      </c>
      <c r="J37" s="66">
        <v>5</v>
      </c>
      <c r="K37" s="66">
        <v>2</v>
      </c>
      <c r="L37" s="67">
        <v>4279</v>
      </c>
      <c r="M37" s="67">
        <v>691</v>
      </c>
      <c r="N37" s="65">
        <v>44680</v>
      </c>
      <c r="O37" s="64" t="s">
        <v>84</v>
      </c>
      <c r="P37" s="61"/>
      <c r="Q37" s="73"/>
      <c r="R37" s="73"/>
      <c r="S37" s="73"/>
      <c r="T37" s="73"/>
      <c r="U37" s="74"/>
      <c r="V37" s="74"/>
      <c r="W37" s="75"/>
      <c r="X37" s="60"/>
      <c r="Y37" s="75"/>
      <c r="Z37" s="74"/>
      <c r="AA37" s="2"/>
      <c r="AB37" s="60"/>
    </row>
    <row r="38" spans="1:29" ht="25.35" customHeight="1">
      <c r="A38" s="63">
        <v>22</v>
      </c>
      <c r="B38" s="76">
        <v>21</v>
      </c>
      <c r="C38" s="68" t="s">
        <v>129</v>
      </c>
      <c r="D38" s="67">
        <v>106</v>
      </c>
      <c r="E38" s="66">
        <v>498</v>
      </c>
      <c r="F38" s="70">
        <f>(D38-E38)/E38</f>
        <v>-0.78714859437751006</v>
      </c>
      <c r="G38" s="67">
        <v>20</v>
      </c>
      <c r="H38" s="66">
        <v>1</v>
      </c>
      <c r="I38" s="66">
        <f>G38/H38</f>
        <v>20</v>
      </c>
      <c r="J38" s="66">
        <v>1</v>
      </c>
      <c r="K38" s="66">
        <v>5</v>
      </c>
      <c r="L38" s="67">
        <v>37474.660000000003</v>
      </c>
      <c r="M38" s="67">
        <v>6641</v>
      </c>
      <c r="N38" s="65">
        <v>44659</v>
      </c>
      <c r="O38" s="64" t="s">
        <v>130</v>
      </c>
      <c r="P38" s="61"/>
      <c r="Q38" s="73"/>
      <c r="R38" s="73"/>
      <c r="S38" s="59"/>
      <c r="T38" s="73"/>
      <c r="V38" s="74"/>
      <c r="W38" s="74"/>
      <c r="X38" s="75"/>
      <c r="Y38" s="4"/>
      <c r="Z38" s="2"/>
      <c r="AA38" s="60"/>
      <c r="AB38" s="75"/>
      <c r="AC38" s="60"/>
    </row>
    <row r="39" spans="1:29" ht="25.35" customHeight="1">
      <c r="A39" s="63">
        <v>23</v>
      </c>
      <c r="B39" s="66" t="s">
        <v>36</v>
      </c>
      <c r="C39" s="68" t="s">
        <v>74</v>
      </c>
      <c r="D39" s="67">
        <v>52</v>
      </c>
      <c r="E39" s="66" t="s">
        <v>36</v>
      </c>
      <c r="F39" s="66" t="s">
        <v>36</v>
      </c>
      <c r="G39" s="67">
        <v>10</v>
      </c>
      <c r="H39" s="66">
        <v>1</v>
      </c>
      <c r="I39" s="66">
        <f>G39/H39</f>
        <v>10</v>
      </c>
      <c r="J39" s="66">
        <v>1</v>
      </c>
      <c r="K39" s="66" t="s">
        <v>36</v>
      </c>
      <c r="L39" s="67">
        <v>9509</v>
      </c>
      <c r="M39" s="67">
        <v>1719</v>
      </c>
      <c r="N39" s="65">
        <v>44617</v>
      </c>
      <c r="O39" s="64" t="s">
        <v>37</v>
      </c>
      <c r="P39" s="61"/>
      <c r="Q39" s="73"/>
      <c r="R39" s="81"/>
      <c r="S39" s="81"/>
      <c r="T39" s="81"/>
      <c r="U39" s="4"/>
      <c r="V39" s="4"/>
      <c r="W39" s="4"/>
      <c r="X39" s="2"/>
      <c r="Y39" s="74"/>
      <c r="Z39" s="75"/>
      <c r="AA39" s="75"/>
      <c r="AB39" s="60"/>
      <c r="AC39" s="60"/>
    </row>
    <row r="40" spans="1:29" ht="25.35" customHeight="1">
      <c r="A40" s="63">
        <v>24</v>
      </c>
      <c r="B40" s="66" t="s">
        <v>36</v>
      </c>
      <c r="C40" s="68" t="s">
        <v>131</v>
      </c>
      <c r="D40" s="67">
        <v>20.5</v>
      </c>
      <c r="E40" s="66" t="s">
        <v>36</v>
      </c>
      <c r="F40" s="66" t="s">
        <v>36</v>
      </c>
      <c r="G40" s="67">
        <v>9</v>
      </c>
      <c r="H40" s="66">
        <v>1</v>
      </c>
      <c r="I40" s="66">
        <f>G40/H40</f>
        <v>9</v>
      </c>
      <c r="J40" s="66">
        <v>1</v>
      </c>
      <c r="K40" s="66">
        <v>7</v>
      </c>
      <c r="L40" s="67">
        <v>16735.52</v>
      </c>
      <c r="M40" s="67">
        <v>3450</v>
      </c>
      <c r="N40" s="65">
        <v>44645</v>
      </c>
      <c r="O40" s="64" t="s">
        <v>41</v>
      </c>
      <c r="P40" s="61"/>
      <c r="Q40" s="75"/>
      <c r="R40" s="81"/>
      <c r="S40" s="73"/>
      <c r="T40" s="73"/>
      <c r="U40" s="73"/>
      <c r="V40" s="74"/>
      <c r="W40" s="74"/>
      <c r="X40" s="60"/>
      <c r="Y40" s="75"/>
      <c r="Z40" s="2"/>
      <c r="AA40" s="75"/>
      <c r="AB40" s="60"/>
      <c r="AC40" s="60"/>
    </row>
    <row r="41" spans="1:29" ht="25.35" customHeight="1">
      <c r="A41" s="41"/>
      <c r="B41" s="41"/>
      <c r="C41" s="52" t="s">
        <v>132</v>
      </c>
      <c r="D41" s="62">
        <f>SUM(D35:D40)</f>
        <v>299539.08</v>
      </c>
      <c r="E41" s="62">
        <v>209206.12000000005</v>
      </c>
      <c r="F41" s="20">
        <f t="shared" ref="F41" si="2">(D41-E41)/E41</f>
        <v>0.43178928035183645</v>
      </c>
      <c r="G41" s="62">
        <f>SUM(G35:G40)</f>
        <v>45755</v>
      </c>
      <c r="H41" s="62"/>
      <c r="I41" s="43"/>
      <c r="J41" s="42"/>
      <c r="K41" s="44"/>
      <c r="L41" s="45"/>
      <c r="M41" s="49"/>
      <c r="N41" s="46"/>
      <c r="O41" s="53"/>
      <c r="R41" s="61"/>
    </row>
    <row r="42" spans="1:29" ht="23.1" customHeight="1">
      <c r="W42" s="4"/>
    </row>
    <row r="43" spans="1:29" ht="17.25" customHeight="1"/>
    <row r="54" spans="16:18">
      <c r="R54" s="61"/>
    </row>
    <row r="59" spans="16:18">
      <c r="P59" s="61"/>
    </row>
    <row r="63" spans="16:18" ht="12" customHeight="1"/>
    <row r="73" spans="21:23">
      <c r="U73" s="61"/>
      <c r="V73" s="61"/>
      <c r="W73" s="61"/>
    </row>
  </sheetData>
  <sortState xmlns:xlrd2="http://schemas.microsoft.com/office/spreadsheetml/2017/richdata2" ref="B13:O40">
    <sortCondition descending="1" ref="D13:D40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5BF60-C44D-4400-93AA-3E0C9DB2D313}">
  <dimension ref="A1:AC79"/>
  <sheetViews>
    <sheetView topLeftCell="A27" zoomScale="60" zoomScaleNormal="60" workbookViewId="0">
      <selection activeCell="I45" sqref="I4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11.33203125" style="1" bestFit="1" customWidth="1"/>
    <col min="19" max="19" width="14.33203125" style="1" customWidth="1"/>
    <col min="20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2" style="1" bestFit="1" customWidth="1"/>
    <col min="27" max="27" width="14.44140625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133</v>
      </c>
      <c r="F1" s="30"/>
      <c r="G1" s="30"/>
      <c r="H1" s="30"/>
      <c r="I1" s="30"/>
    </row>
    <row r="2" spans="1:29" ht="19.5" customHeight="1">
      <c r="E2" s="30" t="s">
        <v>134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Y5" s="4"/>
    </row>
    <row r="6" spans="1:29">
      <c r="A6" s="207"/>
      <c r="B6" s="207"/>
      <c r="C6" s="212"/>
      <c r="D6" s="32" t="s">
        <v>127</v>
      </c>
      <c r="E6" s="32" t="s">
        <v>135</v>
      </c>
      <c r="F6" s="212"/>
      <c r="G6" s="212" t="s">
        <v>127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Y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Y9" s="60"/>
      <c r="AA9" s="61"/>
    </row>
    <row r="10" spans="1:29" ht="21.6">
      <c r="A10" s="207"/>
      <c r="B10" s="207"/>
      <c r="C10" s="212"/>
      <c r="D10" s="32" t="s">
        <v>128</v>
      </c>
      <c r="E10" s="32" t="s">
        <v>136</v>
      </c>
      <c r="F10" s="212"/>
      <c r="G10" s="32" t="s">
        <v>128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Y10" s="60"/>
      <c r="AA10" s="61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0"/>
      <c r="X11" s="61"/>
      <c r="Y11" s="4"/>
      <c r="AA11" s="61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4"/>
      <c r="AA12" s="2"/>
    </row>
    <row r="13" spans="1:29" ht="25.35" customHeight="1">
      <c r="A13" s="63">
        <v>1</v>
      </c>
      <c r="B13" s="63" t="s">
        <v>58</v>
      </c>
      <c r="C13" s="68" t="s">
        <v>42</v>
      </c>
      <c r="D13" s="67">
        <v>31921.01</v>
      </c>
      <c r="E13" s="66" t="s">
        <v>36</v>
      </c>
      <c r="F13" s="66" t="s">
        <v>36</v>
      </c>
      <c r="G13" s="67">
        <v>4330</v>
      </c>
      <c r="H13" s="66">
        <v>31</v>
      </c>
      <c r="I13" s="66">
        <f>G13/H13</f>
        <v>139.67741935483872</v>
      </c>
      <c r="J13" s="66">
        <v>17</v>
      </c>
      <c r="K13" s="66">
        <v>0</v>
      </c>
      <c r="L13" s="67">
        <v>31921</v>
      </c>
      <c r="M13" s="67">
        <v>4330</v>
      </c>
      <c r="N13" s="65" t="s">
        <v>60</v>
      </c>
      <c r="O13" s="64" t="s">
        <v>43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60"/>
      <c r="AA13" s="75"/>
    </row>
    <row r="14" spans="1:29" ht="25.35" customHeight="1">
      <c r="A14" s="63">
        <v>2</v>
      </c>
      <c r="B14" s="63">
        <v>1</v>
      </c>
      <c r="C14" s="68" t="s">
        <v>55</v>
      </c>
      <c r="D14" s="67">
        <v>31317.85</v>
      </c>
      <c r="E14" s="66">
        <v>84214.31</v>
      </c>
      <c r="F14" s="70">
        <f>(D14-E14)/E14</f>
        <v>-0.62811724040724193</v>
      </c>
      <c r="G14" s="67">
        <v>4308</v>
      </c>
      <c r="H14" s="66">
        <v>227</v>
      </c>
      <c r="I14" s="66">
        <f>G14/H14</f>
        <v>18.977973568281939</v>
      </c>
      <c r="J14" s="66">
        <v>12</v>
      </c>
      <c r="K14" s="66">
        <v>3</v>
      </c>
      <c r="L14" s="67">
        <v>262529.76</v>
      </c>
      <c r="M14" s="67">
        <v>35940</v>
      </c>
      <c r="N14" s="65">
        <v>44666</v>
      </c>
      <c r="O14" s="64" t="s">
        <v>56</v>
      </c>
      <c r="P14" s="61"/>
      <c r="Q14" s="73"/>
      <c r="R14" s="73"/>
      <c r="S14" s="73"/>
      <c r="T14" s="73"/>
      <c r="V14" s="61"/>
      <c r="W14" s="60"/>
      <c r="X14" s="60"/>
      <c r="Y14" s="2"/>
      <c r="Z14" s="2"/>
      <c r="AA14" s="2"/>
      <c r="AB14" s="61"/>
      <c r="AC14" s="60"/>
    </row>
    <row r="15" spans="1:29" ht="25.35" customHeight="1">
      <c r="A15" s="63">
        <v>3</v>
      </c>
      <c r="B15" s="63">
        <v>2</v>
      </c>
      <c r="C15" s="68" t="s">
        <v>44</v>
      </c>
      <c r="D15" s="67">
        <v>20555.900000000001</v>
      </c>
      <c r="E15" s="66">
        <v>50715.06</v>
      </c>
      <c r="F15" s="70">
        <f>(D15-E15)/E15</f>
        <v>-0.59467858265375206</v>
      </c>
      <c r="G15" s="67">
        <v>3923</v>
      </c>
      <c r="H15" s="66">
        <v>182</v>
      </c>
      <c r="I15" s="66">
        <f>G15/H15</f>
        <v>21.554945054945055</v>
      </c>
      <c r="J15" s="66">
        <v>12</v>
      </c>
      <c r="K15" s="66">
        <v>5</v>
      </c>
      <c r="L15" s="67">
        <v>300822</v>
      </c>
      <c r="M15" s="67">
        <v>58398</v>
      </c>
      <c r="N15" s="65">
        <v>44652</v>
      </c>
      <c r="O15" s="64" t="s">
        <v>39</v>
      </c>
      <c r="P15" s="61"/>
      <c r="Q15" s="73"/>
      <c r="R15" s="73"/>
      <c r="S15" s="59"/>
      <c r="T15" s="73"/>
      <c r="U15" s="60"/>
      <c r="V15" s="74"/>
      <c r="W15" s="74"/>
      <c r="X15" s="60"/>
      <c r="Y15" s="2"/>
      <c r="Z15" s="60"/>
      <c r="AA15" s="75"/>
      <c r="AB15" s="75"/>
      <c r="AC15" s="60"/>
    </row>
    <row r="16" spans="1:29" ht="25.35" customHeight="1">
      <c r="A16" s="63">
        <v>4</v>
      </c>
      <c r="B16" s="63">
        <v>3</v>
      </c>
      <c r="C16" s="68" t="s">
        <v>53</v>
      </c>
      <c r="D16" s="67">
        <v>19389</v>
      </c>
      <c r="E16" s="66">
        <v>30969</v>
      </c>
      <c r="F16" s="70">
        <f>(D16-E16)/E16</f>
        <v>-0.37392230940618038</v>
      </c>
      <c r="G16" s="67">
        <v>2722</v>
      </c>
      <c r="H16" s="66" t="s">
        <v>36</v>
      </c>
      <c r="I16" s="66" t="s">
        <v>36</v>
      </c>
      <c r="J16" s="66">
        <v>13</v>
      </c>
      <c r="K16" s="66">
        <v>2</v>
      </c>
      <c r="L16" s="67">
        <v>50358</v>
      </c>
      <c r="M16" s="67">
        <v>7377</v>
      </c>
      <c r="N16" s="65">
        <v>44673</v>
      </c>
      <c r="O16" s="64" t="s">
        <v>47</v>
      </c>
      <c r="P16" s="61"/>
      <c r="Q16" s="73"/>
      <c r="R16" s="73"/>
      <c r="S16" s="59"/>
      <c r="T16" s="73"/>
      <c r="U16" s="60"/>
      <c r="V16" s="74"/>
      <c r="W16" s="74"/>
      <c r="X16" s="60"/>
      <c r="Y16" s="2"/>
      <c r="Z16" s="60"/>
      <c r="AA16" s="75"/>
      <c r="AB16" s="75"/>
      <c r="AC16" s="60"/>
    </row>
    <row r="17" spans="1:29" ht="25.35" customHeight="1">
      <c r="A17" s="63">
        <v>5</v>
      </c>
      <c r="B17" s="76">
        <v>9</v>
      </c>
      <c r="C17" s="68" t="s">
        <v>51</v>
      </c>
      <c r="D17" s="67">
        <v>17559.009999999998</v>
      </c>
      <c r="E17" s="66">
        <v>18019.93</v>
      </c>
      <c r="F17" s="70">
        <f>(D17-E17)/E17</f>
        <v>-2.5578345753840437E-2</v>
      </c>
      <c r="G17" s="67">
        <v>4531</v>
      </c>
      <c r="H17" s="66">
        <v>126</v>
      </c>
      <c r="I17" s="66">
        <f>G17/H17</f>
        <v>35.960317460317462</v>
      </c>
      <c r="J17" s="66">
        <v>17</v>
      </c>
      <c r="K17" s="66">
        <v>4</v>
      </c>
      <c r="L17" s="67">
        <v>116231.57</v>
      </c>
      <c r="M17" s="67">
        <v>27416</v>
      </c>
      <c r="N17" s="65">
        <v>44659</v>
      </c>
      <c r="O17" s="64" t="s">
        <v>41</v>
      </c>
      <c r="P17" s="61"/>
      <c r="Q17" s="73"/>
      <c r="R17" s="73"/>
      <c r="S17" s="73"/>
      <c r="T17" s="73"/>
      <c r="U17" s="74"/>
      <c r="V17" s="74"/>
      <c r="W17" s="60"/>
      <c r="X17" s="74"/>
      <c r="Y17" s="75"/>
      <c r="Z17" s="60"/>
      <c r="AA17" s="75"/>
    </row>
    <row r="18" spans="1:29" ht="25.35" customHeight="1">
      <c r="A18" s="63">
        <v>6</v>
      </c>
      <c r="B18" s="63" t="s">
        <v>34</v>
      </c>
      <c r="C18" s="68" t="s">
        <v>69</v>
      </c>
      <c r="D18" s="67">
        <v>12458</v>
      </c>
      <c r="E18" s="66" t="s">
        <v>36</v>
      </c>
      <c r="F18" s="66" t="s">
        <v>36</v>
      </c>
      <c r="G18" s="67">
        <v>2594</v>
      </c>
      <c r="H18" s="66" t="s">
        <v>36</v>
      </c>
      <c r="I18" s="66" t="s">
        <v>36</v>
      </c>
      <c r="J18" s="66">
        <v>17</v>
      </c>
      <c r="K18" s="66">
        <v>1</v>
      </c>
      <c r="L18" s="67">
        <v>14831</v>
      </c>
      <c r="M18" s="67">
        <v>3040</v>
      </c>
      <c r="N18" s="65">
        <v>44680</v>
      </c>
      <c r="O18" s="64" t="s">
        <v>47</v>
      </c>
      <c r="P18" s="61"/>
      <c r="Q18" s="73"/>
      <c r="R18" s="73"/>
      <c r="S18" s="59"/>
      <c r="T18" s="73"/>
      <c r="U18" s="60"/>
      <c r="V18" s="74"/>
      <c r="W18" s="74"/>
      <c r="X18" s="75"/>
      <c r="Y18" s="60"/>
      <c r="Z18" s="60"/>
      <c r="AA18" s="2"/>
      <c r="AB18" s="75"/>
      <c r="AC18" s="60"/>
    </row>
    <row r="19" spans="1:29" ht="25.35" customHeight="1">
      <c r="A19" s="63">
        <v>7</v>
      </c>
      <c r="B19" s="63">
        <v>4</v>
      </c>
      <c r="C19" s="68" t="s">
        <v>54</v>
      </c>
      <c r="D19" s="67">
        <v>11908.53</v>
      </c>
      <c r="E19" s="66">
        <v>23904.23</v>
      </c>
      <c r="F19" s="70">
        <f>(D19-E19)/E19</f>
        <v>-0.50182331746305986</v>
      </c>
      <c r="G19" s="67">
        <v>1809</v>
      </c>
      <c r="H19" s="66">
        <v>91</v>
      </c>
      <c r="I19" s="66">
        <f>G19/H19</f>
        <v>19.87912087912088</v>
      </c>
      <c r="J19" s="66">
        <v>8</v>
      </c>
      <c r="K19" s="66">
        <v>4</v>
      </c>
      <c r="L19" s="67">
        <v>146886</v>
      </c>
      <c r="M19" s="67">
        <v>21126</v>
      </c>
      <c r="N19" s="65">
        <v>44659</v>
      </c>
      <c r="O19" s="64" t="s">
        <v>39</v>
      </c>
      <c r="P19" s="61"/>
      <c r="Q19" s="73"/>
      <c r="R19" s="73"/>
      <c r="S19" s="59"/>
      <c r="T19" s="73"/>
      <c r="U19" s="60"/>
      <c r="V19" s="74"/>
      <c r="W19" s="74"/>
      <c r="X19" s="75"/>
      <c r="Y19" s="60"/>
      <c r="Z19" s="60"/>
      <c r="AA19" s="2"/>
      <c r="AB19" s="75"/>
      <c r="AC19" s="60"/>
    </row>
    <row r="20" spans="1:29" ht="25.35" customHeight="1">
      <c r="A20" s="63">
        <v>8</v>
      </c>
      <c r="B20" s="63" t="s">
        <v>34</v>
      </c>
      <c r="C20" s="68" t="s">
        <v>61</v>
      </c>
      <c r="D20" s="67">
        <v>9359.34</v>
      </c>
      <c r="E20" s="66" t="s">
        <v>36</v>
      </c>
      <c r="F20" s="66" t="s">
        <v>36</v>
      </c>
      <c r="G20" s="67">
        <v>1558</v>
      </c>
      <c r="H20" s="66">
        <v>101</v>
      </c>
      <c r="I20" s="66">
        <f>G20/H20</f>
        <v>15.425742574257425</v>
      </c>
      <c r="J20" s="66">
        <v>17</v>
      </c>
      <c r="K20" s="66">
        <v>1</v>
      </c>
      <c r="L20" s="67">
        <v>9359.34</v>
      </c>
      <c r="M20" s="67">
        <v>1558</v>
      </c>
      <c r="N20" s="65">
        <v>44680</v>
      </c>
      <c r="O20" s="64" t="s">
        <v>50</v>
      </c>
      <c r="P20" s="61"/>
      <c r="Q20" s="73"/>
      <c r="R20" s="73"/>
      <c r="S20" s="59"/>
      <c r="T20" s="73"/>
      <c r="U20" s="60"/>
      <c r="V20" s="74"/>
      <c r="W20" s="74"/>
      <c r="X20" s="60"/>
      <c r="Y20" s="2"/>
      <c r="Z20" s="60"/>
      <c r="AA20" s="75"/>
      <c r="AB20" s="75"/>
      <c r="AC20" s="60"/>
    </row>
    <row r="21" spans="1:29" ht="25.35" customHeight="1">
      <c r="A21" s="63">
        <v>9</v>
      </c>
      <c r="B21" s="63" t="s">
        <v>34</v>
      </c>
      <c r="C21" s="68" t="s">
        <v>71</v>
      </c>
      <c r="D21" s="67">
        <v>9016.26</v>
      </c>
      <c r="E21" s="66" t="s">
        <v>36</v>
      </c>
      <c r="F21" s="66" t="s">
        <v>36</v>
      </c>
      <c r="G21" s="67">
        <v>1456</v>
      </c>
      <c r="H21" s="66">
        <v>170</v>
      </c>
      <c r="I21" s="66">
        <f>G21/H21</f>
        <v>8.5647058823529409</v>
      </c>
      <c r="J21" s="66">
        <v>16</v>
      </c>
      <c r="K21" s="66">
        <v>1</v>
      </c>
      <c r="L21" s="67">
        <v>12876</v>
      </c>
      <c r="M21" s="67">
        <v>1938</v>
      </c>
      <c r="N21" s="65">
        <v>44680</v>
      </c>
      <c r="O21" s="64" t="s">
        <v>37</v>
      </c>
      <c r="P21" s="61"/>
      <c r="Q21" s="73"/>
      <c r="R21" s="73"/>
      <c r="S21" s="59"/>
      <c r="T21" s="73"/>
      <c r="U21" s="60"/>
      <c r="V21" s="74"/>
      <c r="W21" s="74"/>
      <c r="X21" s="60"/>
      <c r="Y21" s="2"/>
      <c r="Z21" s="60"/>
      <c r="AA21" s="75"/>
      <c r="AB21" s="75"/>
      <c r="AC21" s="60"/>
    </row>
    <row r="22" spans="1:29" ht="25.35" customHeight="1">
      <c r="A22" s="63">
        <v>10</v>
      </c>
      <c r="B22" s="63">
        <v>5</v>
      </c>
      <c r="C22" s="68" t="s">
        <v>64</v>
      </c>
      <c r="D22" s="67">
        <v>8102.29</v>
      </c>
      <c r="E22" s="66">
        <v>21520.77</v>
      </c>
      <c r="F22" s="70">
        <f>(D22-E22)/E22</f>
        <v>-0.62351300627254502</v>
      </c>
      <c r="G22" s="67">
        <v>1214</v>
      </c>
      <c r="H22" s="66">
        <v>53</v>
      </c>
      <c r="I22" s="66">
        <f>G22/H22</f>
        <v>22.90566037735849</v>
      </c>
      <c r="J22" s="66">
        <v>10</v>
      </c>
      <c r="K22" s="66">
        <v>3</v>
      </c>
      <c r="L22" s="67">
        <v>59772</v>
      </c>
      <c r="M22" s="67">
        <v>9176</v>
      </c>
      <c r="N22" s="65">
        <v>44666</v>
      </c>
      <c r="O22" s="64" t="s">
        <v>37</v>
      </c>
      <c r="P22" s="61"/>
      <c r="Q22" s="73"/>
      <c r="R22" s="73"/>
      <c r="S22" s="59"/>
      <c r="T22" s="73"/>
      <c r="U22" s="60"/>
      <c r="V22" s="74"/>
      <c r="W22" s="74"/>
      <c r="X22" s="60"/>
      <c r="Y22" s="2"/>
      <c r="Z22" s="60"/>
      <c r="AA22" s="75"/>
      <c r="AB22" s="75"/>
      <c r="AC22" s="60"/>
    </row>
    <row r="23" spans="1:29" ht="25.35" customHeight="1">
      <c r="A23" s="41"/>
      <c r="B23" s="41"/>
      <c r="C23" s="52" t="s">
        <v>52</v>
      </c>
      <c r="D23" s="62">
        <f>SUM(D13:D22)</f>
        <v>171587.19000000003</v>
      </c>
      <c r="E23" s="62">
        <f t="shared" ref="E23:G23" si="0">SUM(E13:E22)</f>
        <v>229343.3</v>
      </c>
      <c r="F23" s="20">
        <f>(D23-E23)/E23</f>
        <v>-0.25183255843968394</v>
      </c>
      <c r="G23" s="62">
        <f t="shared" si="0"/>
        <v>28445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76">
        <v>8</v>
      </c>
      <c r="C25" s="68" t="s">
        <v>48</v>
      </c>
      <c r="D25" s="67">
        <v>6774.06</v>
      </c>
      <c r="E25" s="66">
        <v>19243.41</v>
      </c>
      <c r="F25" s="70">
        <f>(D25-E25)/E25</f>
        <v>-0.64798026960918043</v>
      </c>
      <c r="G25" s="67">
        <v>1332</v>
      </c>
      <c r="H25" s="66">
        <v>88</v>
      </c>
      <c r="I25" s="66">
        <f>G25/H25</f>
        <v>15.136363636363637</v>
      </c>
      <c r="J25" s="66">
        <v>10</v>
      </c>
      <c r="K25" s="66">
        <v>8</v>
      </c>
      <c r="L25" s="67">
        <v>240749</v>
      </c>
      <c r="M25" s="67">
        <v>48371</v>
      </c>
      <c r="N25" s="65">
        <v>44631</v>
      </c>
      <c r="O25" s="64" t="s">
        <v>43</v>
      </c>
      <c r="P25" s="61"/>
      <c r="Q25" s="73"/>
      <c r="R25" s="73"/>
      <c r="S25" s="73"/>
      <c r="U25" s="60"/>
      <c r="V25" s="60"/>
      <c r="W25" s="60"/>
      <c r="X25" s="60"/>
      <c r="Y25" s="2"/>
      <c r="Z25" s="60"/>
      <c r="AA25" s="61"/>
      <c r="AC25" s="60"/>
    </row>
    <row r="26" spans="1:29" ht="25.35" customHeight="1">
      <c r="A26" s="63">
        <v>12</v>
      </c>
      <c r="B26" s="76">
        <v>11</v>
      </c>
      <c r="C26" s="68" t="s">
        <v>45</v>
      </c>
      <c r="D26" s="67">
        <v>5845.43</v>
      </c>
      <c r="E26" s="66">
        <v>13419.8</v>
      </c>
      <c r="F26" s="70">
        <f>(D26-E26)/E26</f>
        <v>-0.5644175024963114</v>
      </c>
      <c r="G26" s="67">
        <v>1172</v>
      </c>
      <c r="H26" s="66">
        <v>63</v>
      </c>
      <c r="I26" s="66">
        <f>G26/H26</f>
        <v>18.603174603174605</v>
      </c>
      <c r="J26" s="66">
        <v>8</v>
      </c>
      <c r="K26" s="66">
        <v>7</v>
      </c>
      <c r="L26" s="67">
        <v>149950</v>
      </c>
      <c r="M26" s="67">
        <v>29931</v>
      </c>
      <c r="N26" s="65">
        <v>44638</v>
      </c>
      <c r="O26" s="64" t="s">
        <v>37</v>
      </c>
      <c r="P26" s="9"/>
      <c r="Q26" s="73"/>
      <c r="R26" s="73"/>
      <c r="S26" s="73"/>
      <c r="T26" s="73"/>
      <c r="U26" s="74"/>
      <c r="V26" s="74"/>
      <c r="W26" s="74"/>
      <c r="X26" s="60"/>
      <c r="Y26" s="75"/>
      <c r="Z26" s="2"/>
      <c r="AA26" s="75"/>
      <c r="AB26" s="60"/>
    </row>
    <row r="27" spans="1:29" ht="25.35" customHeight="1">
      <c r="A27" s="63">
        <v>13</v>
      </c>
      <c r="B27" s="63">
        <v>6</v>
      </c>
      <c r="C27" s="68" t="s">
        <v>89</v>
      </c>
      <c r="D27" s="67">
        <v>5158.6400000000003</v>
      </c>
      <c r="E27" s="66">
        <v>21312.58</v>
      </c>
      <c r="F27" s="70">
        <f>(D27-E27)/E27</f>
        <v>-0.75795328392902228</v>
      </c>
      <c r="G27" s="67">
        <v>832</v>
      </c>
      <c r="H27" s="66">
        <v>60</v>
      </c>
      <c r="I27" s="66">
        <f>G27/H27</f>
        <v>13.866666666666667</v>
      </c>
      <c r="J27" s="66">
        <v>12</v>
      </c>
      <c r="K27" s="66">
        <v>2</v>
      </c>
      <c r="L27" s="67">
        <v>28380.69</v>
      </c>
      <c r="M27" s="67">
        <v>4316</v>
      </c>
      <c r="N27" s="65">
        <v>44673</v>
      </c>
      <c r="O27" s="64" t="s">
        <v>41</v>
      </c>
      <c r="P27" s="61"/>
      <c r="Q27" s="73"/>
      <c r="R27" s="73"/>
      <c r="S27" s="59"/>
      <c r="T27" s="73"/>
      <c r="U27" s="60"/>
      <c r="V27" s="74"/>
      <c r="W27" s="74"/>
      <c r="X27" s="75"/>
      <c r="Y27" s="60"/>
      <c r="Z27" s="60"/>
      <c r="AA27" s="2"/>
      <c r="AB27" s="75"/>
      <c r="AC27" s="60"/>
    </row>
    <row r="28" spans="1:29" ht="25.35" customHeight="1">
      <c r="A28" s="63">
        <v>14</v>
      </c>
      <c r="B28" s="63">
        <v>10</v>
      </c>
      <c r="C28" s="68" t="s">
        <v>110</v>
      </c>
      <c r="D28" s="67">
        <v>4630</v>
      </c>
      <c r="E28" s="66">
        <v>14834</v>
      </c>
      <c r="F28" s="70">
        <f>(D28-E28)/E28</f>
        <v>-0.68787919644060946</v>
      </c>
      <c r="G28" s="67">
        <v>665</v>
      </c>
      <c r="H28" s="66" t="s">
        <v>36</v>
      </c>
      <c r="I28" s="66" t="s">
        <v>36</v>
      </c>
      <c r="J28" s="66">
        <v>6</v>
      </c>
      <c r="K28" s="66">
        <v>3</v>
      </c>
      <c r="L28" s="67">
        <v>45189</v>
      </c>
      <c r="M28" s="67">
        <v>6753</v>
      </c>
      <c r="N28" s="65">
        <v>44666</v>
      </c>
      <c r="O28" s="64" t="s">
        <v>47</v>
      </c>
      <c r="P28" s="61"/>
      <c r="Q28" s="73"/>
      <c r="R28" s="73"/>
      <c r="S28" s="59"/>
      <c r="T28" s="73"/>
      <c r="U28" s="60"/>
      <c r="V28" s="74"/>
      <c r="W28" s="74"/>
      <c r="X28" s="75"/>
      <c r="Y28" s="60"/>
      <c r="Z28" s="60"/>
      <c r="AA28" s="2"/>
      <c r="AB28" s="75"/>
      <c r="AC28" s="60"/>
    </row>
    <row r="29" spans="1:29" ht="25.35" customHeight="1">
      <c r="A29" s="63">
        <v>15</v>
      </c>
      <c r="B29" s="63" t="s">
        <v>34</v>
      </c>
      <c r="C29" s="68" t="s">
        <v>104</v>
      </c>
      <c r="D29" s="67">
        <v>4147.42</v>
      </c>
      <c r="E29" s="66" t="s">
        <v>36</v>
      </c>
      <c r="F29" s="66" t="s">
        <v>36</v>
      </c>
      <c r="G29" s="67">
        <v>666</v>
      </c>
      <c r="H29" s="66">
        <v>119</v>
      </c>
      <c r="I29" s="66">
        <f t="shared" ref="I29:I34" si="1">G29/H29</f>
        <v>5.5966386554621845</v>
      </c>
      <c r="J29" s="66">
        <v>16</v>
      </c>
      <c r="K29" s="66">
        <v>1</v>
      </c>
      <c r="L29" s="67">
        <v>4147</v>
      </c>
      <c r="M29" s="67">
        <v>666</v>
      </c>
      <c r="N29" s="65">
        <v>44680</v>
      </c>
      <c r="O29" s="64" t="s">
        <v>84</v>
      </c>
      <c r="P29" s="61"/>
      <c r="Q29" s="73"/>
      <c r="R29" s="73"/>
      <c r="S29" s="59"/>
      <c r="T29" s="73"/>
      <c r="V29" s="74"/>
      <c r="W29" s="74"/>
      <c r="X29" s="75"/>
      <c r="Y29" s="60"/>
      <c r="Z29" s="60"/>
      <c r="AA29" s="2"/>
      <c r="AB29" s="75"/>
      <c r="AC29" s="60"/>
    </row>
    <row r="30" spans="1:29" ht="25.35" customHeight="1">
      <c r="A30" s="63">
        <v>16</v>
      </c>
      <c r="B30" s="63">
        <v>7</v>
      </c>
      <c r="C30" s="68" t="s">
        <v>100</v>
      </c>
      <c r="D30" s="67">
        <v>3868.91</v>
      </c>
      <c r="E30" s="66">
        <v>20028.45</v>
      </c>
      <c r="F30" s="70">
        <f>(D30-E30)/E30</f>
        <v>-0.80682928534160159</v>
      </c>
      <c r="G30" s="67">
        <v>818</v>
      </c>
      <c r="H30" s="66">
        <v>78</v>
      </c>
      <c r="I30" s="66">
        <f t="shared" si="1"/>
        <v>10.487179487179487</v>
      </c>
      <c r="J30" s="66">
        <v>11</v>
      </c>
      <c r="K30" s="66">
        <v>2</v>
      </c>
      <c r="L30" s="67">
        <v>28710.95</v>
      </c>
      <c r="M30" s="67">
        <v>6093</v>
      </c>
      <c r="N30" s="65">
        <v>44673</v>
      </c>
      <c r="O30" s="64" t="s">
        <v>101</v>
      </c>
      <c r="P30" s="61"/>
      <c r="Q30" s="73"/>
      <c r="R30" s="81"/>
      <c r="S30" s="59"/>
      <c r="T30" s="61"/>
      <c r="U30" s="61"/>
      <c r="V30" s="61"/>
      <c r="W30" s="74"/>
      <c r="X30" s="60"/>
      <c r="Y30" s="75"/>
      <c r="Z30" s="75"/>
      <c r="AA30" s="2"/>
      <c r="AB30" s="60"/>
      <c r="AC30" s="60"/>
    </row>
    <row r="31" spans="1:29" ht="25.35" customHeight="1">
      <c r="A31" s="63">
        <v>17</v>
      </c>
      <c r="B31" s="63">
        <v>12</v>
      </c>
      <c r="C31" s="68" t="s">
        <v>102</v>
      </c>
      <c r="D31" s="67">
        <v>1559</v>
      </c>
      <c r="E31" s="66">
        <v>7830</v>
      </c>
      <c r="F31" s="70">
        <f>(D31-E31)/E31</f>
        <v>-0.80089399744572154</v>
      </c>
      <c r="G31" s="67">
        <v>342</v>
      </c>
      <c r="H31" s="66">
        <v>6</v>
      </c>
      <c r="I31" s="66">
        <f t="shared" si="1"/>
        <v>57</v>
      </c>
      <c r="J31" s="66">
        <v>2</v>
      </c>
      <c r="K31" s="66">
        <v>2</v>
      </c>
      <c r="L31" s="67">
        <v>9245</v>
      </c>
      <c r="M31" s="67">
        <v>1794</v>
      </c>
      <c r="N31" s="65">
        <v>44673</v>
      </c>
      <c r="O31" s="64" t="s">
        <v>82</v>
      </c>
      <c r="P31" s="61"/>
      <c r="Q31" s="73"/>
      <c r="R31" s="73"/>
      <c r="S31" s="59"/>
      <c r="T31" s="73"/>
      <c r="V31" s="74"/>
      <c r="W31" s="74"/>
      <c r="X31" s="75"/>
      <c r="Y31" s="60"/>
      <c r="Z31" s="60"/>
      <c r="AA31" s="2"/>
      <c r="AB31" s="75"/>
      <c r="AC31" s="60"/>
    </row>
    <row r="32" spans="1:29" ht="25.35" customHeight="1">
      <c r="A32" s="63">
        <v>18</v>
      </c>
      <c r="B32" s="76">
        <v>15</v>
      </c>
      <c r="C32" s="68" t="s">
        <v>137</v>
      </c>
      <c r="D32" s="67">
        <v>1317.06</v>
      </c>
      <c r="E32" s="66">
        <v>4054.9</v>
      </c>
      <c r="F32" s="70">
        <f>(D32-E32)/E32</f>
        <v>-0.67519297639892473</v>
      </c>
      <c r="G32" s="67">
        <v>239</v>
      </c>
      <c r="H32" s="66">
        <v>16</v>
      </c>
      <c r="I32" s="66">
        <f t="shared" si="1"/>
        <v>14.9375</v>
      </c>
      <c r="J32" s="66">
        <v>2</v>
      </c>
      <c r="K32" s="66">
        <v>9</v>
      </c>
      <c r="L32" s="67">
        <v>367761.1</v>
      </c>
      <c r="M32" s="67">
        <v>52593</v>
      </c>
      <c r="N32" s="65">
        <v>44624</v>
      </c>
      <c r="O32" s="64" t="s">
        <v>56</v>
      </c>
      <c r="P32" s="61"/>
      <c r="Q32" s="73"/>
      <c r="R32" s="73"/>
      <c r="S32" s="73"/>
      <c r="T32" s="73"/>
      <c r="V32" s="61"/>
      <c r="W32" s="74"/>
      <c r="X32" s="2"/>
      <c r="Y32" s="75"/>
      <c r="Z32" s="75"/>
      <c r="AA32" s="74"/>
      <c r="AB32" s="60"/>
      <c r="AC32" s="60"/>
    </row>
    <row r="33" spans="1:29" ht="25.35" customHeight="1">
      <c r="A33" s="63">
        <v>19</v>
      </c>
      <c r="B33" s="63" t="s">
        <v>34</v>
      </c>
      <c r="C33" s="68" t="s">
        <v>138</v>
      </c>
      <c r="D33" s="67">
        <v>1197</v>
      </c>
      <c r="E33" s="66" t="s">
        <v>36</v>
      </c>
      <c r="F33" s="66" t="s">
        <v>36</v>
      </c>
      <c r="G33" s="67">
        <v>258</v>
      </c>
      <c r="H33" s="66">
        <v>5</v>
      </c>
      <c r="I33" s="66">
        <f t="shared" si="1"/>
        <v>51.6</v>
      </c>
      <c r="J33" s="66">
        <v>4</v>
      </c>
      <c r="K33" s="66">
        <v>1</v>
      </c>
      <c r="L33" s="67">
        <v>1197</v>
      </c>
      <c r="M33" s="67">
        <v>258</v>
      </c>
      <c r="N33" s="65">
        <v>44680</v>
      </c>
      <c r="O33" s="64" t="s">
        <v>139</v>
      </c>
      <c r="P33" s="9" t="s">
        <v>140</v>
      </c>
      <c r="Q33" s="73"/>
      <c r="R33" s="73"/>
      <c r="S33" s="59"/>
      <c r="T33" s="73"/>
      <c r="V33" s="74"/>
      <c r="W33" s="4"/>
      <c r="X33" s="2"/>
      <c r="Y33" s="75"/>
      <c r="Z33" s="75"/>
      <c r="AA33" s="74"/>
      <c r="AB33" s="60"/>
      <c r="AC33" s="60"/>
    </row>
    <row r="34" spans="1:29" ht="25.35" customHeight="1">
      <c r="A34" s="63">
        <v>20</v>
      </c>
      <c r="B34" s="63">
        <v>19</v>
      </c>
      <c r="C34" s="68" t="s">
        <v>141</v>
      </c>
      <c r="D34" s="67">
        <v>629.01</v>
      </c>
      <c r="E34" s="66">
        <v>1836.53</v>
      </c>
      <c r="F34" s="70">
        <f>(D34-E34)/E34</f>
        <v>-0.65750083037031792</v>
      </c>
      <c r="G34" s="67">
        <v>113</v>
      </c>
      <c r="H34" s="66">
        <v>11</v>
      </c>
      <c r="I34" s="66">
        <f t="shared" si="1"/>
        <v>10.272727272727273</v>
      </c>
      <c r="J34" s="66">
        <v>2</v>
      </c>
      <c r="K34" s="66">
        <v>11</v>
      </c>
      <c r="L34" s="67">
        <v>247402.6</v>
      </c>
      <c r="M34" s="67">
        <v>36108</v>
      </c>
      <c r="N34" s="65">
        <v>44610</v>
      </c>
      <c r="O34" s="64" t="s">
        <v>142</v>
      </c>
      <c r="P34" s="61"/>
      <c r="Q34" s="75"/>
      <c r="R34" s="81"/>
      <c r="S34" s="73"/>
      <c r="T34" s="73"/>
      <c r="U34" s="73"/>
      <c r="V34" s="74"/>
      <c r="W34" s="74"/>
      <c r="X34" s="60"/>
      <c r="Y34" s="75"/>
      <c r="Z34" s="75"/>
      <c r="AA34" s="2"/>
      <c r="AB34" s="60"/>
      <c r="AC34" s="60"/>
    </row>
    <row r="35" spans="1:29" ht="25.2" customHeight="1">
      <c r="A35" s="41"/>
      <c r="B35" s="41"/>
      <c r="C35" s="52" t="s">
        <v>66</v>
      </c>
      <c r="D35" s="62">
        <f>SUM(D23:D34)</f>
        <v>206713.72000000006</v>
      </c>
      <c r="E35" s="62">
        <f t="shared" ref="E35:G35" si="2">SUM(E23:E34)</f>
        <v>331902.97000000003</v>
      </c>
      <c r="F35" s="20">
        <f>(D35-E35)/E35</f>
        <v>-0.3771862903185228</v>
      </c>
      <c r="G35" s="62">
        <f t="shared" si="2"/>
        <v>34882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76">
        <v>14</v>
      </c>
      <c r="C37" s="68" t="s">
        <v>129</v>
      </c>
      <c r="D37" s="67">
        <v>498</v>
      </c>
      <c r="E37" s="66">
        <v>4348.54</v>
      </c>
      <c r="F37" s="70">
        <f t="shared" ref="F37:F42" si="3">(D37-E37)/E37</f>
        <v>-0.88547880438032078</v>
      </c>
      <c r="G37" s="67">
        <v>91</v>
      </c>
      <c r="H37" s="66">
        <v>5</v>
      </c>
      <c r="I37" s="66">
        <f t="shared" ref="I37:I46" si="4">G37/H37</f>
        <v>18.2</v>
      </c>
      <c r="J37" s="66">
        <v>4</v>
      </c>
      <c r="K37" s="66">
        <v>4</v>
      </c>
      <c r="L37" s="67">
        <v>37368.660000000003</v>
      </c>
      <c r="M37" s="67">
        <v>6621</v>
      </c>
      <c r="N37" s="65">
        <v>44659</v>
      </c>
      <c r="O37" s="64" t="s">
        <v>130</v>
      </c>
      <c r="P37" s="61"/>
      <c r="Q37" s="75"/>
      <c r="R37" s="81"/>
      <c r="S37" s="73"/>
      <c r="T37" s="73"/>
      <c r="U37" s="73"/>
      <c r="V37" s="74"/>
      <c r="W37" s="74"/>
      <c r="X37" s="60"/>
      <c r="Y37" s="75"/>
      <c r="Z37" s="75"/>
      <c r="AA37" s="2"/>
      <c r="AB37" s="60"/>
      <c r="AC37" s="60"/>
    </row>
    <row r="38" spans="1:29" ht="25.35" customHeight="1">
      <c r="A38" s="63">
        <v>22</v>
      </c>
      <c r="B38" s="63">
        <v>13</v>
      </c>
      <c r="C38" s="68" t="s">
        <v>143</v>
      </c>
      <c r="D38" s="67">
        <v>390</v>
      </c>
      <c r="E38" s="66">
        <v>7591</v>
      </c>
      <c r="F38" s="70">
        <f t="shared" si="3"/>
        <v>-0.94862336978000261</v>
      </c>
      <c r="G38" s="67">
        <v>72</v>
      </c>
      <c r="H38" s="66">
        <v>2</v>
      </c>
      <c r="I38" s="66">
        <f t="shared" si="4"/>
        <v>36</v>
      </c>
      <c r="J38" s="66">
        <v>2</v>
      </c>
      <c r="K38" s="66">
        <v>2</v>
      </c>
      <c r="L38" s="67">
        <v>7981</v>
      </c>
      <c r="M38" s="67">
        <v>1136</v>
      </c>
      <c r="N38" s="65">
        <v>44673</v>
      </c>
      <c r="O38" s="64" t="s">
        <v>139</v>
      </c>
      <c r="P38" s="9" t="s">
        <v>140</v>
      </c>
      <c r="Q38" s="73"/>
      <c r="R38" s="81"/>
      <c r="S38" s="81"/>
      <c r="T38" s="73"/>
      <c r="V38" s="61"/>
      <c r="W38" s="60"/>
      <c r="X38" s="2"/>
      <c r="Y38" s="2"/>
      <c r="Z38" s="61"/>
      <c r="AA38" s="60"/>
      <c r="AC38" s="60"/>
    </row>
    <row r="39" spans="1:29" ht="25.35" customHeight="1">
      <c r="A39" s="63">
        <v>23</v>
      </c>
      <c r="B39" s="63">
        <v>20</v>
      </c>
      <c r="C39" s="68" t="s">
        <v>119</v>
      </c>
      <c r="D39" s="67">
        <v>370</v>
      </c>
      <c r="E39" s="66">
        <v>575</v>
      </c>
      <c r="F39" s="70">
        <f t="shared" si="3"/>
        <v>-0.35652173913043478</v>
      </c>
      <c r="G39" s="67">
        <v>85</v>
      </c>
      <c r="H39" s="66">
        <v>4</v>
      </c>
      <c r="I39" s="66">
        <f t="shared" si="4"/>
        <v>21.25</v>
      </c>
      <c r="J39" s="66">
        <v>2</v>
      </c>
      <c r="K39" s="66">
        <v>11</v>
      </c>
      <c r="L39" s="67">
        <v>140250.45000000001</v>
      </c>
      <c r="M39" s="67">
        <v>23548</v>
      </c>
      <c r="N39" s="65">
        <v>44610</v>
      </c>
      <c r="O39" s="64" t="s">
        <v>120</v>
      </c>
      <c r="P39" s="61"/>
      <c r="Q39" s="73"/>
      <c r="R39" s="73"/>
      <c r="S39" s="73"/>
      <c r="T39" s="73"/>
      <c r="U39" s="74"/>
      <c r="V39" s="74"/>
      <c r="W39" s="74"/>
      <c r="X39" s="60"/>
      <c r="Y39" s="2"/>
      <c r="Z39" s="75"/>
      <c r="AA39" s="75"/>
      <c r="AB39" s="60"/>
    </row>
    <row r="40" spans="1:29" ht="25.35" customHeight="1">
      <c r="A40" s="63">
        <v>24</v>
      </c>
      <c r="B40" s="76">
        <v>25</v>
      </c>
      <c r="C40" s="68" t="s">
        <v>144</v>
      </c>
      <c r="D40" s="67">
        <v>337.1</v>
      </c>
      <c r="E40" s="66">
        <v>133.6</v>
      </c>
      <c r="F40" s="70">
        <f t="shared" si="3"/>
        <v>1.5232035928143715</v>
      </c>
      <c r="G40" s="67">
        <v>74</v>
      </c>
      <c r="H40" s="66">
        <v>3</v>
      </c>
      <c r="I40" s="66">
        <f t="shared" si="4"/>
        <v>24.666666666666668</v>
      </c>
      <c r="J40" s="66">
        <v>2</v>
      </c>
      <c r="K40" s="66">
        <v>11</v>
      </c>
      <c r="L40" s="67">
        <v>62071.040000000001</v>
      </c>
      <c r="M40" s="67">
        <v>12907</v>
      </c>
      <c r="N40" s="65">
        <v>44610</v>
      </c>
      <c r="O40" s="64" t="s">
        <v>50</v>
      </c>
      <c r="P40" s="61"/>
      <c r="Q40" s="2"/>
      <c r="R40" s="75"/>
      <c r="S40" s="60"/>
      <c r="T40" s="60"/>
      <c r="V40" s="61"/>
      <c r="W40" s="61"/>
      <c r="X40" s="61"/>
      <c r="Y40" s="60"/>
      <c r="AA40" s="60"/>
    </row>
    <row r="41" spans="1:29" ht="25.35" customHeight="1">
      <c r="A41" s="63">
        <v>25</v>
      </c>
      <c r="B41" s="29">
        <v>34</v>
      </c>
      <c r="C41" s="68" t="s">
        <v>145</v>
      </c>
      <c r="D41" s="67">
        <v>322.5</v>
      </c>
      <c r="E41" s="66">
        <v>38</v>
      </c>
      <c r="F41" s="70">
        <f t="shared" si="3"/>
        <v>7.4868421052631575</v>
      </c>
      <c r="G41" s="67">
        <v>86</v>
      </c>
      <c r="H41" s="66">
        <v>1</v>
      </c>
      <c r="I41" s="66">
        <f t="shared" si="4"/>
        <v>86</v>
      </c>
      <c r="J41" s="66">
        <v>1</v>
      </c>
      <c r="K41" s="66" t="s">
        <v>36</v>
      </c>
      <c r="L41" s="67">
        <v>30151.53</v>
      </c>
      <c r="M41" s="67">
        <v>4944</v>
      </c>
      <c r="N41" s="65">
        <v>44631</v>
      </c>
      <c r="O41" s="64" t="s">
        <v>41</v>
      </c>
      <c r="P41" s="61"/>
      <c r="Q41" s="73"/>
      <c r="R41" s="73"/>
      <c r="S41" s="59"/>
      <c r="T41" s="73"/>
      <c r="V41" s="74"/>
      <c r="W41" s="4"/>
      <c r="X41" s="2"/>
      <c r="Y41" s="75"/>
      <c r="Z41" s="75"/>
      <c r="AA41" s="74"/>
      <c r="AB41" s="60"/>
      <c r="AC41" s="60"/>
    </row>
    <row r="42" spans="1:29" ht="25.35" customHeight="1">
      <c r="A42" s="63">
        <v>26</v>
      </c>
      <c r="B42" s="63">
        <v>18</v>
      </c>
      <c r="C42" s="68" t="s">
        <v>146</v>
      </c>
      <c r="D42" s="67">
        <v>233.3</v>
      </c>
      <c r="E42" s="66">
        <v>2305.5500000000002</v>
      </c>
      <c r="F42" s="70">
        <f t="shared" si="3"/>
        <v>-0.89880939472143295</v>
      </c>
      <c r="G42" s="67">
        <v>34</v>
      </c>
      <c r="H42" s="66">
        <v>2</v>
      </c>
      <c r="I42" s="66">
        <f t="shared" si="4"/>
        <v>17</v>
      </c>
      <c r="J42" s="66">
        <v>1</v>
      </c>
      <c r="K42" s="66">
        <v>5</v>
      </c>
      <c r="L42" s="67">
        <v>98853.03</v>
      </c>
      <c r="M42" s="67">
        <v>13869</v>
      </c>
      <c r="N42" s="65">
        <v>44652</v>
      </c>
      <c r="O42" s="64" t="s">
        <v>142</v>
      </c>
      <c r="P42" s="61"/>
      <c r="Q42" s="73"/>
      <c r="R42" s="73"/>
      <c r="S42" s="59"/>
      <c r="T42" s="74"/>
      <c r="U42" s="74"/>
      <c r="V42" s="74"/>
      <c r="W42" s="74"/>
      <c r="X42" s="2"/>
      <c r="Y42" s="75"/>
      <c r="Z42" s="75"/>
      <c r="AA42" s="74"/>
      <c r="AB42" s="60"/>
      <c r="AC42" s="60"/>
    </row>
    <row r="43" spans="1:29" ht="25.35" customHeight="1">
      <c r="A43" s="63">
        <v>27</v>
      </c>
      <c r="B43" s="66" t="s">
        <v>36</v>
      </c>
      <c r="C43" s="68" t="s">
        <v>121</v>
      </c>
      <c r="D43" s="67">
        <v>110.5</v>
      </c>
      <c r="E43" s="66" t="s">
        <v>36</v>
      </c>
      <c r="F43" s="66" t="s">
        <v>36</v>
      </c>
      <c r="G43" s="67">
        <v>21</v>
      </c>
      <c r="H43" s="66">
        <v>1</v>
      </c>
      <c r="I43" s="66">
        <f t="shared" si="4"/>
        <v>21</v>
      </c>
      <c r="J43" s="66">
        <v>1</v>
      </c>
      <c r="K43" s="66" t="s">
        <v>36</v>
      </c>
      <c r="L43" s="67">
        <v>29802.75</v>
      </c>
      <c r="M43" s="67">
        <v>5282</v>
      </c>
      <c r="N43" s="65">
        <v>44519</v>
      </c>
      <c r="O43" s="64" t="s">
        <v>122</v>
      </c>
      <c r="P43" s="61"/>
      <c r="V43" s="61"/>
      <c r="W43" s="61"/>
      <c r="X43" s="60"/>
      <c r="Z43" s="60"/>
      <c r="AA43" s="60"/>
    </row>
    <row r="44" spans="1:29" ht="25.35" customHeight="1">
      <c r="A44" s="63">
        <v>28</v>
      </c>
      <c r="B44" s="66" t="s">
        <v>36</v>
      </c>
      <c r="C44" s="55" t="s">
        <v>147</v>
      </c>
      <c r="D44" s="67">
        <v>92</v>
      </c>
      <c r="E44" s="66" t="s">
        <v>36</v>
      </c>
      <c r="F44" s="66" t="s">
        <v>36</v>
      </c>
      <c r="G44" s="67">
        <v>23</v>
      </c>
      <c r="H44" s="25">
        <v>1</v>
      </c>
      <c r="I44" s="66">
        <f t="shared" si="4"/>
        <v>23</v>
      </c>
      <c r="J44" s="66">
        <v>1</v>
      </c>
      <c r="K44" s="66" t="s">
        <v>36</v>
      </c>
      <c r="L44" s="67">
        <v>1390671.11</v>
      </c>
      <c r="M44" s="67">
        <v>262277</v>
      </c>
      <c r="N44" s="65">
        <v>43385</v>
      </c>
      <c r="O44" s="64" t="s">
        <v>41</v>
      </c>
      <c r="P44" s="61"/>
      <c r="Q44" s="73"/>
      <c r="R44" s="81"/>
      <c r="S44" s="61"/>
      <c r="T44" s="61"/>
      <c r="U44" s="61"/>
      <c r="V44" s="74"/>
      <c r="W44" s="4"/>
      <c r="X44" s="2"/>
      <c r="Y44" s="74"/>
      <c r="Z44" s="75"/>
      <c r="AA44" s="75"/>
      <c r="AB44" s="60"/>
      <c r="AC44" s="60"/>
    </row>
    <row r="45" spans="1:29" ht="25.35" customHeight="1">
      <c r="A45" s="63">
        <v>29</v>
      </c>
      <c r="B45" s="66" t="s">
        <v>36</v>
      </c>
      <c r="C45" s="68" t="s">
        <v>148</v>
      </c>
      <c r="D45" s="67">
        <v>75</v>
      </c>
      <c r="E45" s="66" t="s">
        <v>36</v>
      </c>
      <c r="F45" s="66" t="s">
        <v>36</v>
      </c>
      <c r="G45" s="67">
        <v>18</v>
      </c>
      <c r="H45" s="66">
        <v>1</v>
      </c>
      <c r="I45" s="66">
        <f t="shared" si="4"/>
        <v>18</v>
      </c>
      <c r="J45" s="66">
        <v>1</v>
      </c>
      <c r="K45" s="66" t="s">
        <v>36</v>
      </c>
      <c r="L45" s="67">
        <v>25553.78</v>
      </c>
      <c r="M45" s="67">
        <v>4262</v>
      </c>
      <c r="N45" s="65">
        <v>44589</v>
      </c>
      <c r="O45" s="64" t="s">
        <v>139</v>
      </c>
      <c r="P45" s="61"/>
      <c r="Q45" s="73"/>
      <c r="R45" s="73"/>
      <c r="S45" s="59"/>
      <c r="T45" s="73"/>
      <c r="V45" s="74"/>
      <c r="W45" s="74"/>
      <c r="X45" s="60"/>
      <c r="Y45" s="2"/>
      <c r="Z45" s="75"/>
      <c r="AA45" s="60"/>
      <c r="AB45" s="75"/>
      <c r="AC45" s="60"/>
    </row>
    <row r="46" spans="1:29" ht="25.35" customHeight="1">
      <c r="A46" s="63">
        <v>30</v>
      </c>
      <c r="B46" s="29">
        <v>21</v>
      </c>
      <c r="C46" s="68" t="s">
        <v>149</v>
      </c>
      <c r="D46" s="67">
        <v>64</v>
      </c>
      <c r="E46" s="66">
        <v>421</v>
      </c>
      <c r="F46" s="70">
        <f>(D46-E46)/E46</f>
        <v>-0.84798099762470314</v>
      </c>
      <c r="G46" s="67">
        <v>16</v>
      </c>
      <c r="H46" s="66">
        <v>1</v>
      </c>
      <c r="I46" s="66">
        <f t="shared" si="4"/>
        <v>16</v>
      </c>
      <c r="J46" s="66">
        <v>1</v>
      </c>
      <c r="K46" s="66" t="s">
        <v>36</v>
      </c>
      <c r="L46" s="67">
        <v>12372.5</v>
      </c>
      <c r="M46" s="67">
        <v>2518</v>
      </c>
      <c r="N46" s="65">
        <v>44533</v>
      </c>
      <c r="O46" s="64" t="s">
        <v>139</v>
      </c>
      <c r="P46" s="61"/>
      <c r="Q46" s="73"/>
      <c r="R46" s="73"/>
      <c r="S46" s="73"/>
      <c r="V46" s="60"/>
      <c r="W46" s="4"/>
      <c r="X46" s="60"/>
      <c r="Y46" s="61"/>
      <c r="Z46" s="60"/>
      <c r="AA46" s="2"/>
      <c r="AC46" s="60"/>
    </row>
    <row r="47" spans="1:29" ht="25.35" customHeight="1">
      <c r="A47" s="41"/>
      <c r="B47" s="41"/>
      <c r="C47" s="52" t="s">
        <v>90</v>
      </c>
      <c r="D47" s="62">
        <f>SUM(D35:D46)</f>
        <v>209206.12000000005</v>
      </c>
      <c r="E47" s="62">
        <f t="shared" ref="E47:G47" si="5">SUM(E35:E46)</f>
        <v>347315.66</v>
      </c>
      <c r="F47" s="20">
        <f>(D47-E47)/E47</f>
        <v>-0.39764846767922857</v>
      </c>
      <c r="G47" s="62">
        <f t="shared" si="5"/>
        <v>35402</v>
      </c>
      <c r="H47" s="62"/>
      <c r="I47" s="43"/>
      <c r="J47" s="42"/>
      <c r="K47" s="44"/>
      <c r="L47" s="45"/>
      <c r="M47" s="49"/>
      <c r="N47" s="46"/>
      <c r="O47" s="53"/>
      <c r="R47" s="61"/>
    </row>
    <row r="48" spans="1:29" ht="23.1" customHeight="1">
      <c r="W48" s="4"/>
    </row>
    <row r="49" spans="18:18" ht="17.25" customHeight="1"/>
    <row r="60" spans="18:18">
      <c r="R60" s="61"/>
    </row>
    <row r="65" spans="16:23">
      <c r="P65" s="61"/>
    </row>
    <row r="69" spans="16:23" ht="12" customHeight="1"/>
    <row r="79" spans="16:23">
      <c r="U79" s="61"/>
      <c r="V79" s="61"/>
      <c r="W79" s="61"/>
    </row>
  </sheetData>
  <sortState xmlns:xlrd2="http://schemas.microsoft.com/office/spreadsheetml/2017/richdata2" ref="B13:P46">
    <sortCondition descending="1" ref="D13:D46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E3EE4-1D29-44F9-A0CA-48F1DFE6D45C}">
  <dimension ref="A1:AC90"/>
  <sheetViews>
    <sheetView topLeftCell="A32" zoomScale="60" zoomScaleNormal="60" workbookViewId="0">
      <selection activeCell="A50" sqref="A50:XFD5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11.33203125" style="1" bestFit="1" customWidth="1"/>
    <col min="19" max="19" width="14.33203125" style="1" customWidth="1"/>
    <col min="20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4.4414062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150</v>
      </c>
      <c r="F1" s="30"/>
      <c r="G1" s="30"/>
      <c r="H1" s="30"/>
      <c r="I1" s="30"/>
    </row>
    <row r="2" spans="1:29" ht="19.5" customHeight="1">
      <c r="E2" s="30" t="s">
        <v>151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Y5" s="4"/>
    </row>
    <row r="6" spans="1:29">
      <c r="A6" s="207"/>
      <c r="B6" s="207"/>
      <c r="C6" s="212"/>
      <c r="D6" s="32" t="s">
        <v>135</v>
      </c>
      <c r="E6" s="32" t="s">
        <v>152</v>
      </c>
      <c r="F6" s="212"/>
      <c r="G6" s="212" t="s">
        <v>135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Y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Y9" s="60"/>
      <c r="Z9" s="61"/>
    </row>
    <row r="10" spans="1:29">
      <c r="A10" s="207"/>
      <c r="B10" s="207"/>
      <c r="C10" s="212"/>
      <c r="D10" s="32" t="s">
        <v>136</v>
      </c>
      <c r="E10" s="32" t="s">
        <v>153</v>
      </c>
      <c r="F10" s="212"/>
      <c r="G10" s="32" t="s">
        <v>136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Y10" s="60"/>
      <c r="Z10" s="61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0"/>
      <c r="X11" s="61"/>
      <c r="Y11" s="4"/>
      <c r="Z11" s="61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77">
        <v>1</v>
      </c>
      <c r="C13" s="68" t="s">
        <v>55</v>
      </c>
      <c r="D13" s="67">
        <v>84214.31</v>
      </c>
      <c r="E13" s="66">
        <v>133346.26</v>
      </c>
      <c r="F13" s="70">
        <f>(D13-E13)/E13</f>
        <v>-0.36845390339406603</v>
      </c>
      <c r="G13" s="67">
        <v>11446</v>
      </c>
      <c r="H13" s="66">
        <v>263</v>
      </c>
      <c r="I13" s="66">
        <f>G13/H13</f>
        <v>43.520912547528518</v>
      </c>
      <c r="J13" s="66">
        <v>18</v>
      </c>
      <c r="K13" s="66">
        <v>2</v>
      </c>
      <c r="L13" s="67">
        <v>231229.31</v>
      </c>
      <c r="M13" s="67">
        <v>31634</v>
      </c>
      <c r="N13" s="65">
        <v>44666</v>
      </c>
      <c r="O13" s="64" t="s">
        <v>56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9" ht="25.35" customHeight="1">
      <c r="A14" s="63">
        <v>2</v>
      </c>
      <c r="B14" s="77">
        <v>2</v>
      </c>
      <c r="C14" s="68" t="s">
        <v>44</v>
      </c>
      <c r="D14" s="67">
        <v>50715.06</v>
      </c>
      <c r="E14" s="66">
        <v>66689.34</v>
      </c>
      <c r="F14" s="70">
        <f>(D14-E14)/E14</f>
        <v>-0.23953273491685478</v>
      </c>
      <c r="G14" s="67">
        <v>9784</v>
      </c>
      <c r="H14" s="66">
        <v>242</v>
      </c>
      <c r="I14" s="66">
        <f>G14/H14</f>
        <v>40.429752066115704</v>
      </c>
      <c r="J14" s="66">
        <v>16</v>
      </c>
      <c r="K14" s="66">
        <v>4</v>
      </c>
      <c r="L14" s="67">
        <v>280266</v>
      </c>
      <c r="M14" s="67">
        <v>54475</v>
      </c>
      <c r="N14" s="65">
        <v>44652</v>
      </c>
      <c r="O14" s="64" t="s">
        <v>39</v>
      </c>
      <c r="P14" s="61"/>
      <c r="Q14" s="73"/>
      <c r="R14" s="73"/>
      <c r="S14" s="73"/>
      <c r="T14" s="73"/>
      <c r="V14" s="61"/>
      <c r="W14" s="60"/>
      <c r="X14" s="60"/>
      <c r="Y14" s="2"/>
      <c r="Z14" s="2"/>
      <c r="AA14" s="2"/>
      <c r="AB14" s="61"/>
      <c r="AC14" s="60"/>
    </row>
    <row r="15" spans="1:29" ht="25.35" customHeight="1">
      <c r="A15" s="63">
        <v>3</v>
      </c>
      <c r="B15" s="63" t="s">
        <v>34</v>
      </c>
      <c r="C15" s="68" t="s">
        <v>53</v>
      </c>
      <c r="D15" s="67">
        <v>30969</v>
      </c>
      <c r="E15" s="66" t="s">
        <v>36</v>
      </c>
      <c r="F15" s="66" t="s">
        <v>36</v>
      </c>
      <c r="G15" s="67">
        <v>4655</v>
      </c>
      <c r="H15" s="66" t="s">
        <v>36</v>
      </c>
      <c r="I15" s="66" t="s">
        <v>36</v>
      </c>
      <c r="J15" s="66">
        <v>14</v>
      </c>
      <c r="K15" s="66">
        <v>1</v>
      </c>
      <c r="L15" s="67">
        <v>30969</v>
      </c>
      <c r="M15" s="67">
        <v>4655</v>
      </c>
      <c r="N15" s="65">
        <v>44673</v>
      </c>
      <c r="O15" s="64" t="s">
        <v>47</v>
      </c>
      <c r="P15" s="61"/>
      <c r="Q15" s="73"/>
      <c r="R15" s="73"/>
      <c r="S15" s="59"/>
      <c r="T15" s="73"/>
      <c r="U15" s="60"/>
      <c r="V15" s="74"/>
      <c r="W15" s="74"/>
      <c r="X15" s="60"/>
      <c r="Y15" s="2"/>
      <c r="Z15" s="75"/>
      <c r="AA15" s="60"/>
      <c r="AB15" s="75"/>
      <c r="AC15" s="60"/>
    </row>
    <row r="16" spans="1:29" ht="25.35" customHeight="1">
      <c r="A16" s="63">
        <v>4</v>
      </c>
      <c r="B16" s="77">
        <v>3</v>
      </c>
      <c r="C16" s="68" t="s">
        <v>54</v>
      </c>
      <c r="D16" s="67">
        <v>23904.23</v>
      </c>
      <c r="E16" s="66">
        <v>31214.55</v>
      </c>
      <c r="F16" s="70">
        <f>(D16-E16)/E16</f>
        <v>-0.23419591184239399</v>
      </c>
      <c r="G16" s="67">
        <v>3715</v>
      </c>
      <c r="H16" s="66">
        <v>114</v>
      </c>
      <c r="I16" s="66">
        <f t="shared" ref="I16:I21" si="0">G16/H16</f>
        <v>32.587719298245617</v>
      </c>
      <c r="J16" s="66">
        <v>10</v>
      </c>
      <c r="K16" s="66">
        <v>3</v>
      </c>
      <c r="L16" s="67">
        <v>134978</v>
      </c>
      <c r="M16" s="67">
        <v>19317</v>
      </c>
      <c r="N16" s="65">
        <v>44659</v>
      </c>
      <c r="O16" s="64" t="s">
        <v>39</v>
      </c>
      <c r="P16" s="61"/>
      <c r="Q16" s="73"/>
      <c r="R16" s="73"/>
      <c r="S16" s="59"/>
      <c r="T16" s="73"/>
      <c r="U16" s="60"/>
      <c r="V16" s="74"/>
      <c r="W16" s="74"/>
      <c r="X16" s="60"/>
      <c r="Y16" s="2"/>
      <c r="Z16" s="75"/>
      <c r="AA16" s="60"/>
      <c r="AB16" s="75"/>
      <c r="AC16" s="60"/>
    </row>
    <row r="17" spans="1:29" ht="25.35" customHeight="1">
      <c r="A17" s="63">
        <v>5</v>
      </c>
      <c r="B17" s="78">
        <v>4</v>
      </c>
      <c r="C17" s="68" t="s">
        <v>64</v>
      </c>
      <c r="D17" s="67">
        <v>21520.77</v>
      </c>
      <c r="E17" s="66">
        <v>29739.25</v>
      </c>
      <c r="F17" s="70">
        <f>(D17-E17)/E17</f>
        <v>-0.27635128659935942</v>
      </c>
      <c r="G17" s="67">
        <v>3318</v>
      </c>
      <c r="H17" s="66">
        <v>125</v>
      </c>
      <c r="I17" s="66">
        <f t="shared" si="0"/>
        <v>26.544</v>
      </c>
      <c r="J17" s="66">
        <v>13</v>
      </c>
      <c r="K17" s="66">
        <v>2</v>
      </c>
      <c r="L17" s="67">
        <v>51669</v>
      </c>
      <c r="M17" s="67">
        <v>7962</v>
      </c>
      <c r="N17" s="65">
        <v>44666</v>
      </c>
      <c r="O17" s="64" t="s">
        <v>37</v>
      </c>
      <c r="P17" s="61"/>
      <c r="Q17" s="73"/>
      <c r="R17" s="73"/>
      <c r="S17" s="73"/>
      <c r="T17" s="73"/>
      <c r="U17" s="74"/>
      <c r="V17" s="74"/>
      <c r="W17" s="60"/>
      <c r="X17" s="74"/>
      <c r="Y17" s="75"/>
      <c r="Z17" s="75"/>
      <c r="AA17" s="60"/>
    </row>
    <row r="18" spans="1:29" ht="25.35" customHeight="1">
      <c r="A18" s="63">
        <v>6</v>
      </c>
      <c r="B18" s="63" t="s">
        <v>34</v>
      </c>
      <c r="C18" s="68" t="s">
        <v>89</v>
      </c>
      <c r="D18" s="67">
        <v>21312.58</v>
      </c>
      <c r="E18" s="66" t="s">
        <v>36</v>
      </c>
      <c r="F18" s="66" t="s">
        <v>36</v>
      </c>
      <c r="G18" s="67">
        <v>3124</v>
      </c>
      <c r="H18" s="66">
        <v>173</v>
      </c>
      <c r="I18" s="66">
        <f t="shared" si="0"/>
        <v>18.057803468208093</v>
      </c>
      <c r="J18" s="66">
        <v>18</v>
      </c>
      <c r="K18" s="66">
        <v>1</v>
      </c>
      <c r="L18" s="67">
        <v>22051.81</v>
      </c>
      <c r="M18" s="67">
        <v>3243</v>
      </c>
      <c r="N18" s="65">
        <v>44673</v>
      </c>
      <c r="O18" s="64" t="s">
        <v>41</v>
      </c>
      <c r="P18" s="61"/>
      <c r="Q18" s="73"/>
      <c r="R18" s="73"/>
      <c r="S18" s="59"/>
      <c r="T18" s="73"/>
      <c r="U18" s="60"/>
      <c r="V18" s="74"/>
      <c r="W18" s="74"/>
      <c r="X18" s="75"/>
      <c r="Y18" s="60"/>
      <c r="Z18" s="2"/>
      <c r="AA18" s="60"/>
      <c r="AB18" s="75"/>
      <c r="AC18" s="60"/>
    </row>
    <row r="19" spans="1:29" ht="25.35" customHeight="1">
      <c r="A19" s="63">
        <v>7</v>
      </c>
      <c r="B19" s="63" t="s">
        <v>34</v>
      </c>
      <c r="C19" s="68" t="s">
        <v>100</v>
      </c>
      <c r="D19" s="67">
        <v>20028.45</v>
      </c>
      <c r="E19" s="66" t="s">
        <v>36</v>
      </c>
      <c r="F19" s="66" t="s">
        <v>36</v>
      </c>
      <c r="G19" s="67">
        <v>4156</v>
      </c>
      <c r="H19" s="66">
        <v>172</v>
      </c>
      <c r="I19" s="66">
        <f t="shared" si="0"/>
        <v>24.162790697674417</v>
      </c>
      <c r="J19" s="66">
        <v>14</v>
      </c>
      <c r="K19" s="66">
        <v>1</v>
      </c>
      <c r="L19" s="67">
        <v>24776.04</v>
      </c>
      <c r="M19" s="67">
        <v>5260</v>
      </c>
      <c r="N19" s="65">
        <v>44673</v>
      </c>
      <c r="O19" s="64" t="s">
        <v>101</v>
      </c>
      <c r="P19" s="61"/>
      <c r="Q19" s="73"/>
      <c r="R19" s="73"/>
      <c r="S19" s="59"/>
      <c r="T19" s="73"/>
      <c r="U19" s="60"/>
      <c r="V19" s="74"/>
      <c r="W19" s="74"/>
      <c r="X19" s="75"/>
      <c r="Y19" s="60"/>
      <c r="Z19" s="2"/>
      <c r="AA19" s="60"/>
      <c r="AB19" s="75"/>
      <c r="AC19" s="60"/>
    </row>
    <row r="20" spans="1:29" ht="25.35" customHeight="1">
      <c r="A20" s="63">
        <v>8</v>
      </c>
      <c r="B20" s="77">
        <v>5</v>
      </c>
      <c r="C20" s="68" t="s">
        <v>48</v>
      </c>
      <c r="D20" s="67">
        <v>19243.41</v>
      </c>
      <c r="E20" s="66">
        <v>26588.17</v>
      </c>
      <c r="F20" s="70">
        <f>(D20-E20)/E20</f>
        <v>-0.27624165183237503</v>
      </c>
      <c r="G20" s="67">
        <v>3819</v>
      </c>
      <c r="H20" s="66">
        <v>103</v>
      </c>
      <c r="I20" s="66">
        <f t="shared" si="0"/>
        <v>37.077669902912625</v>
      </c>
      <c r="J20" s="66">
        <v>9</v>
      </c>
      <c r="K20" s="66">
        <v>7</v>
      </c>
      <c r="L20" s="67">
        <v>233975</v>
      </c>
      <c r="M20" s="67">
        <v>47039</v>
      </c>
      <c r="N20" s="65">
        <v>44631</v>
      </c>
      <c r="O20" s="64" t="s">
        <v>43</v>
      </c>
      <c r="P20" s="61"/>
      <c r="Q20" s="73"/>
      <c r="R20" s="73"/>
      <c r="S20" s="59"/>
      <c r="T20" s="73"/>
      <c r="U20" s="60"/>
      <c r="V20" s="74"/>
      <c r="W20" s="74"/>
      <c r="X20" s="75"/>
      <c r="Y20" s="60"/>
      <c r="Z20" s="2"/>
      <c r="AA20" s="60"/>
      <c r="AB20" s="75"/>
      <c r="AC20" s="60"/>
    </row>
    <row r="21" spans="1:29" ht="25.35" customHeight="1">
      <c r="A21" s="63">
        <v>9</v>
      </c>
      <c r="B21" s="77">
        <v>7</v>
      </c>
      <c r="C21" s="68" t="s">
        <v>51</v>
      </c>
      <c r="D21" s="67">
        <v>18019.93</v>
      </c>
      <c r="E21" s="66">
        <v>24000.69</v>
      </c>
      <c r="F21" s="70">
        <f>(D21-E21)/E21</f>
        <v>-0.24919116908722203</v>
      </c>
      <c r="G21" s="67">
        <v>3979</v>
      </c>
      <c r="H21" s="66">
        <v>163</v>
      </c>
      <c r="I21" s="66">
        <f t="shared" si="0"/>
        <v>24.411042944785276</v>
      </c>
      <c r="J21" s="66">
        <v>18</v>
      </c>
      <c r="K21" s="66">
        <v>3</v>
      </c>
      <c r="L21" s="67">
        <v>90377.56</v>
      </c>
      <c r="M21" s="67">
        <v>20982</v>
      </c>
      <c r="N21" s="65">
        <v>44659</v>
      </c>
      <c r="O21" s="64" t="s">
        <v>41</v>
      </c>
      <c r="P21" s="61"/>
      <c r="Q21" s="73"/>
      <c r="R21" s="73"/>
      <c r="S21" s="59"/>
      <c r="T21" s="73"/>
      <c r="U21" s="60"/>
      <c r="V21" s="74"/>
      <c r="W21" s="74"/>
      <c r="X21" s="75"/>
      <c r="Y21" s="60"/>
      <c r="Z21" s="2"/>
      <c r="AA21" s="60"/>
      <c r="AB21" s="75"/>
      <c r="AC21" s="60"/>
    </row>
    <row r="22" spans="1:29" ht="25.35" customHeight="1">
      <c r="A22" s="63">
        <v>10</v>
      </c>
      <c r="B22" s="77">
        <v>6</v>
      </c>
      <c r="C22" s="68" t="s">
        <v>110</v>
      </c>
      <c r="D22" s="67">
        <v>14834</v>
      </c>
      <c r="E22" s="66">
        <v>25725</v>
      </c>
      <c r="F22" s="70">
        <f>(D22-E22)/E22</f>
        <v>-0.42336248785228375</v>
      </c>
      <c r="G22" s="67">
        <v>2230</v>
      </c>
      <c r="H22" s="66" t="s">
        <v>36</v>
      </c>
      <c r="I22" s="66" t="s">
        <v>36</v>
      </c>
      <c r="J22" s="66">
        <v>9</v>
      </c>
      <c r="K22" s="66">
        <v>2</v>
      </c>
      <c r="L22" s="67">
        <v>40559</v>
      </c>
      <c r="M22" s="67">
        <v>6088</v>
      </c>
      <c r="N22" s="65">
        <v>44666</v>
      </c>
      <c r="O22" s="64" t="s">
        <v>47</v>
      </c>
      <c r="P22" s="61"/>
      <c r="Q22" s="73"/>
      <c r="R22" s="73"/>
      <c r="S22" s="59"/>
      <c r="T22" s="73"/>
      <c r="V22" s="74"/>
      <c r="W22" s="74"/>
      <c r="X22" s="75"/>
      <c r="Y22" s="60"/>
      <c r="Z22" s="2"/>
      <c r="AA22" s="60"/>
      <c r="AB22" s="75"/>
      <c r="AC22" s="60"/>
    </row>
    <row r="23" spans="1:29" ht="25.35" customHeight="1">
      <c r="A23" s="41"/>
      <c r="B23" s="41"/>
      <c r="C23" s="52" t="s">
        <v>52</v>
      </c>
      <c r="D23" s="62">
        <f>SUM(D13:D22)</f>
        <v>304761.74</v>
      </c>
      <c r="E23" s="62">
        <v>375626.62</v>
      </c>
      <c r="F23" s="72">
        <f>(D23-E23)/E23</f>
        <v>-0.18865776871724374</v>
      </c>
      <c r="G23" s="62">
        <f t="shared" ref="G23" si="1">SUM(G13:G22)</f>
        <v>50226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77">
        <v>8</v>
      </c>
      <c r="C25" s="68" t="s">
        <v>45</v>
      </c>
      <c r="D25" s="67">
        <v>13419.8</v>
      </c>
      <c r="E25" s="66">
        <v>18184.61</v>
      </c>
      <c r="F25" s="70">
        <f>(D25-E25)/E25</f>
        <v>-0.26202431616625271</v>
      </c>
      <c r="G25" s="67">
        <v>2683</v>
      </c>
      <c r="H25" s="66">
        <v>92</v>
      </c>
      <c r="I25" s="66">
        <f t="shared" ref="I25:I34" si="2">G25/H25</f>
        <v>29.163043478260871</v>
      </c>
      <c r="J25" s="66">
        <v>9</v>
      </c>
      <c r="K25" s="66">
        <v>6</v>
      </c>
      <c r="L25" s="67">
        <v>144104</v>
      </c>
      <c r="M25" s="67">
        <v>28759</v>
      </c>
      <c r="N25" s="65">
        <v>44638</v>
      </c>
      <c r="O25" s="64" t="s">
        <v>37</v>
      </c>
      <c r="P25" s="9"/>
      <c r="Q25" s="73"/>
      <c r="R25" s="81"/>
      <c r="S25" s="59"/>
      <c r="T25" s="61"/>
      <c r="U25" s="61"/>
      <c r="V25" s="61"/>
      <c r="W25" s="74"/>
      <c r="X25" s="60"/>
      <c r="Y25" s="75"/>
      <c r="Z25" s="2"/>
      <c r="AA25" s="75"/>
      <c r="AB25" s="60"/>
      <c r="AC25" s="60"/>
    </row>
    <row r="26" spans="1:29" ht="25.35" customHeight="1">
      <c r="A26" s="63">
        <v>12</v>
      </c>
      <c r="B26" s="63" t="s">
        <v>34</v>
      </c>
      <c r="C26" s="68" t="s">
        <v>102</v>
      </c>
      <c r="D26" s="67">
        <v>7830</v>
      </c>
      <c r="E26" s="66" t="s">
        <v>36</v>
      </c>
      <c r="F26" s="66" t="s">
        <v>36</v>
      </c>
      <c r="G26" s="67">
        <v>1488</v>
      </c>
      <c r="H26" s="66">
        <v>33</v>
      </c>
      <c r="I26" s="66">
        <f t="shared" si="2"/>
        <v>45.090909090909093</v>
      </c>
      <c r="J26" s="66">
        <v>6</v>
      </c>
      <c r="K26" s="66">
        <v>1</v>
      </c>
      <c r="L26" s="67">
        <v>7830</v>
      </c>
      <c r="M26" s="67">
        <v>1488</v>
      </c>
      <c r="N26" s="65">
        <v>44673</v>
      </c>
      <c r="O26" s="64" t="s">
        <v>82</v>
      </c>
      <c r="P26" s="61"/>
      <c r="Q26" s="73"/>
      <c r="R26" s="73"/>
      <c r="S26" s="59"/>
      <c r="T26" s="73"/>
      <c r="V26" s="74"/>
      <c r="W26" s="74"/>
      <c r="X26" s="75"/>
      <c r="Y26" s="60"/>
      <c r="Z26" s="2"/>
      <c r="AA26" s="60"/>
      <c r="AB26" s="75"/>
      <c r="AC26" s="60"/>
    </row>
    <row r="27" spans="1:29" ht="25.35" customHeight="1">
      <c r="A27" s="63">
        <v>13</v>
      </c>
      <c r="B27" s="76" t="s">
        <v>34</v>
      </c>
      <c r="C27" s="68" t="s">
        <v>143</v>
      </c>
      <c r="D27" s="67">
        <v>7591</v>
      </c>
      <c r="E27" s="66" t="s">
        <v>36</v>
      </c>
      <c r="F27" s="66" t="s">
        <v>36</v>
      </c>
      <c r="G27" s="67">
        <v>1057</v>
      </c>
      <c r="H27" s="66">
        <v>27</v>
      </c>
      <c r="I27" s="66">
        <f t="shared" si="2"/>
        <v>39.148148148148145</v>
      </c>
      <c r="J27" s="66">
        <v>8</v>
      </c>
      <c r="K27" s="66">
        <v>1</v>
      </c>
      <c r="L27" s="67">
        <v>7591</v>
      </c>
      <c r="M27" s="67">
        <v>1057</v>
      </c>
      <c r="N27" s="65">
        <v>44673</v>
      </c>
      <c r="O27" s="64" t="s">
        <v>139</v>
      </c>
      <c r="P27" s="61"/>
      <c r="Q27" s="73"/>
      <c r="R27" s="73"/>
      <c r="S27" s="73"/>
      <c r="T27" s="73"/>
      <c r="V27" s="61"/>
      <c r="W27" s="74"/>
      <c r="X27" s="2"/>
      <c r="Y27" s="75"/>
      <c r="Z27" s="74"/>
      <c r="AA27" s="75"/>
      <c r="AB27" s="60"/>
      <c r="AC27" s="60"/>
    </row>
    <row r="28" spans="1:29" ht="25.35" customHeight="1">
      <c r="A28" s="63">
        <v>14</v>
      </c>
      <c r="B28" s="77">
        <v>10</v>
      </c>
      <c r="C28" s="68" t="s">
        <v>129</v>
      </c>
      <c r="D28" s="67">
        <v>4348.54</v>
      </c>
      <c r="E28" s="66">
        <v>9610.01</v>
      </c>
      <c r="F28" s="70">
        <f>(D28-E28)/E28</f>
        <v>-0.54749890999072848</v>
      </c>
      <c r="G28" s="67">
        <v>720</v>
      </c>
      <c r="H28" s="66">
        <v>47</v>
      </c>
      <c r="I28" s="66">
        <f t="shared" si="2"/>
        <v>15.319148936170214</v>
      </c>
      <c r="J28" s="66">
        <v>9</v>
      </c>
      <c r="K28" s="66">
        <v>3</v>
      </c>
      <c r="L28" s="67">
        <v>36870.659999999996</v>
      </c>
      <c r="M28" s="67">
        <v>6530</v>
      </c>
      <c r="N28" s="65">
        <v>44659</v>
      </c>
      <c r="O28" s="64" t="s">
        <v>130</v>
      </c>
      <c r="P28" s="61"/>
      <c r="Q28" s="73"/>
      <c r="R28" s="73"/>
      <c r="S28" s="59"/>
      <c r="T28" s="73"/>
      <c r="V28" s="74"/>
      <c r="W28" s="4"/>
      <c r="X28" s="2"/>
      <c r="Y28" s="75"/>
      <c r="Z28" s="74"/>
      <c r="AA28" s="75"/>
      <c r="AB28" s="60"/>
      <c r="AC28" s="60"/>
    </row>
    <row r="29" spans="1:29" ht="25.35" customHeight="1">
      <c r="A29" s="63">
        <v>15</v>
      </c>
      <c r="B29" s="77">
        <v>11</v>
      </c>
      <c r="C29" s="68" t="s">
        <v>137</v>
      </c>
      <c r="D29" s="67">
        <v>4054.9</v>
      </c>
      <c r="E29" s="66">
        <v>7336.48</v>
      </c>
      <c r="F29" s="70">
        <f>(D29-E29)/E29</f>
        <v>-0.44729625106318011</v>
      </c>
      <c r="G29" s="67">
        <v>671</v>
      </c>
      <c r="H29" s="66">
        <v>26</v>
      </c>
      <c r="I29" s="66">
        <f t="shared" si="2"/>
        <v>25.807692307692307</v>
      </c>
      <c r="J29" s="66">
        <v>4</v>
      </c>
      <c r="K29" s="66">
        <v>8</v>
      </c>
      <c r="L29" s="67">
        <v>366474.83</v>
      </c>
      <c r="M29" s="67">
        <v>52358</v>
      </c>
      <c r="N29" s="65">
        <v>44624</v>
      </c>
      <c r="O29" s="64" t="s">
        <v>56</v>
      </c>
      <c r="P29" s="61"/>
      <c r="Q29" s="75"/>
      <c r="R29" s="81"/>
      <c r="S29" s="73"/>
      <c r="T29" s="73"/>
      <c r="U29" s="73"/>
      <c r="V29" s="74"/>
      <c r="W29" s="74"/>
      <c r="X29" s="60"/>
      <c r="Y29" s="75"/>
      <c r="Z29" s="2"/>
      <c r="AA29" s="75"/>
      <c r="AB29" s="60"/>
      <c r="AC29" s="60"/>
    </row>
    <row r="30" spans="1:29" ht="25.35" customHeight="1">
      <c r="A30" s="63">
        <v>16</v>
      </c>
      <c r="B30" s="77" t="s">
        <v>58</v>
      </c>
      <c r="C30" s="68" t="s">
        <v>71</v>
      </c>
      <c r="D30" s="67">
        <v>3859.4</v>
      </c>
      <c r="E30" s="66" t="s">
        <v>36</v>
      </c>
      <c r="F30" s="66" t="s">
        <v>36</v>
      </c>
      <c r="G30" s="67">
        <v>482</v>
      </c>
      <c r="H30" s="66">
        <v>6</v>
      </c>
      <c r="I30" s="66">
        <f t="shared" si="2"/>
        <v>80.333333333333329</v>
      </c>
      <c r="J30" s="66">
        <v>5</v>
      </c>
      <c r="K30" s="66">
        <v>0</v>
      </c>
      <c r="L30" s="67">
        <v>3859</v>
      </c>
      <c r="M30" s="67">
        <v>482</v>
      </c>
      <c r="N30" s="65" t="s">
        <v>60</v>
      </c>
      <c r="O30" s="64" t="s">
        <v>37</v>
      </c>
      <c r="P30" s="61"/>
      <c r="Q30" s="73"/>
      <c r="R30" s="73"/>
      <c r="S30" s="59"/>
      <c r="T30" s="73"/>
      <c r="V30" s="74"/>
      <c r="W30" s="74"/>
      <c r="X30" s="60"/>
      <c r="Y30" s="75"/>
      <c r="Z30" s="2"/>
      <c r="AA30" s="75"/>
      <c r="AB30" s="60"/>
      <c r="AC30" s="60"/>
    </row>
    <row r="31" spans="1:29" ht="25.35" customHeight="1">
      <c r="A31" s="63">
        <v>17</v>
      </c>
      <c r="B31" s="76" t="s">
        <v>58</v>
      </c>
      <c r="C31" s="68" t="s">
        <v>69</v>
      </c>
      <c r="D31" s="67">
        <v>2373</v>
      </c>
      <c r="E31" s="66" t="s">
        <v>36</v>
      </c>
      <c r="F31" s="66" t="s">
        <v>36</v>
      </c>
      <c r="G31" s="67">
        <v>446</v>
      </c>
      <c r="H31" s="66" t="s">
        <v>36</v>
      </c>
      <c r="I31" s="66" t="s">
        <v>36</v>
      </c>
      <c r="J31" s="66" t="s">
        <v>36</v>
      </c>
      <c r="K31" s="66">
        <v>0</v>
      </c>
      <c r="L31" s="67">
        <v>2373</v>
      </c>
      <c r="M31" s="67">
        <v>446</v>
      </c>
      <c r="N31" s="65" t="s">
        <v>60</v>
      </c>
      <c r="O31" s="64" t="s">
        <v>47</v>
      </c>
      <c r="P31" s="61"/>
      <c r="Q31" s="73"/>
      <c r="R31" s="73"/>
      <c r="S31" s="73"/>
      <c r="V31" s="60"/>
      <c r="W31" s="4"/>
      <c r="X31" s="60"/>
      <c r="Y31" s="2"/>
      <c r="Z31" s="61"/>
      <c r="AA31" s="60"/>
      <c r="AC31" s="60"/>
    </row>
    <row r="32" spans="1:29" ht="25.35" customHeight="1">
      <c r="A32" s="63">
        <v>18</v>
      </c>
      <c r="B32" s="77">
        <v>9</v>
      </c>
      <c r="C32" s="68" t="s">
        <v>146</v>
      </c>
      <c r="D32" s="67">
        <v>2305.5500000000002</v>
      </c>
      <c r="E32" s="66">
        <v>10528.74</v>
      </c>
      <c r="F32" s="70">
        <f>(D32-E32)/E32</f>
        <v>-0.7810231803615626</v>
      </c>
      <c r="G32" s="67">
        <v>365</v>
      </c>
      <c r="H32" s="66">
        <v>21</v>
      </c>
      <c r="I32" s="66">
        <f t="shared" si="2"/>
        <v>17.38095238095238</v>
      </c>
      <c r="J32" s="66">
        <v>4</v>
      </c>
      <c r="K32" s="66">
        <v>4</v>
      </c>
      <c r="L32" s="67">
        <v>98619.73</v>
      </c>
      <c r="M32" s="67">
        <v>13835</v>
      </c>
      <c r="N32" s="65">
        <v>44652</v>
      </c>
      <c r="O32" s="64" t="s">
        <v>142</v>
      </c>
      <c r="P32" s="61"/>
      <c r="Q32" s="73"/>
      <c r="R32" s="81"/>
      <c r="S32" s="81"/>
      <c r="T32" s="73"/>
      <c r="V32" s="61"/>
      <c r="W32" s="60"/>
      <c r="X32" s="2"/>
      <c r="Y32" s="2"/>
      <c r="Z32" s="60"/>
      <c r="AA32" s="61"/>
      <c r="AC32" s="60"/>
    </row>
    <row r="33" spans="1:29" ht="25.35" customHeight="1">
      <c r="A33" s="63">
        <v>19</v>
      </c>
      <c r="B33" s="78">
        <v>13</v>
      </c>
      <c r="C33" s="68" t="s">
        <v>141</v>
      </c>
      <c r="D33" s="67">
        <v>1836.53</v>
      </c>
      <c r="E33" s="66">
        <v>4247.74</v>
      </c>
      <c r="F33" s="70">
        <f>(D33-E33)/E33</f>
        <v>-0.56764538319200331</v>
      </c>
      <c r="G33" s="67">
        <v>296</v>
      </c>
      <c r="H33" s="66">
        <v>9</v>
      </c>
      <c r="I33" s="66">
        <f t="shared" si="2"/>
        <v>32.888888888888886</v>
      </c>
      <c r="J33" s="66">
        <v>2</v>
      </c>
      <c r="K33" s="66">
        <v>10</v>
      </c>
      <c r="L33" s="67">
        <v>246773.59</v>
      </c>
      <c r="M33" s="67">
        <v>35995</v>
      </c>
      <c r="N33" s="65">
        <v>44610</v>
      </c>
      <c r="O33" s="64" t="s">
        <v>142</v>
      </c>
      <c r="P33" s="61"/>
      <c r="Q33" s="2"/>
      <c r="R33" s="75"/>
      <c r="S33" s="60"/>
      <c r="T33" s="60"/>
      <c r="V33" s="61"/>
      <c r="W33" s="61"/>
      <c r="X33" s="61"/>
      <c r="Y33" s="60"/>
      <c r="Z33" s="60"/>
    </row>
    <row r="34" spans="1:29" ht="25.35" customHeight="1">
      <c r="A34" s="63">
        <v>20</v>
      </c>
      <c r="B34" s="78">
        <v>14</v>
      </c>
      <c r="C34" s="68" t="s">
        <v>119</v>
      </c>
      <c r="D34" s="67">
        <v>575</v>
      </c>
      <c r="E34" s="66">
        <v>884</v>
      </c>
      <c r="F34" s="70">
        <f>(D34-E34)/E34</f>
        <v>-0.34954751131221717</v>
      </c>
      <c r="G34" s="67">
        <v>100</v>
      </c>
      <c r="H34" s="66">
        <v>10</v>
      </c>
      <c r="I34" s="66">
        <f t="shared" si="2"/>
        <v>10</v>
      </c>
      <c r="J34" s="66">
        <v>9</v>
      </c>
      <c r="K34" s="66">
        <v>10</v>
      </c>
      <c r="L34" s="67">
        <v>139880.45000000001</v>
      </c>
      <c r="M34" s="67">
        <v>23463</v>
      </c>
      <c r="N34" s="65">
        <v>44610</v>
      </c>
      <c r="O34" s="64" t="s">
        <v>120</v>
      </c>
      <c r="P34" s="61"/>
      <c r="Q34" s="73"/>
      <c r="R34" s="73"/>
      <c r="S34" s="59"/>
      <c r="T34" s="73"/>
      <c r="V34" s="74"/>
      <c r="W34" s="4"/>
      <c r="X34" s="2"/>
      <c r="Y34" s="75"/>
      <c r="Z34" s="74"/>
      <c r="AA34" s="75"/>
      <c r="AB34" s="60"/>
      <c r="AC34" s="60"/>
    </row>
    <row r="35" spans="1:29" ht="25.2" customHeight="1">
      <c r="A35" s="41"/>
      <c r="B35" s="41"/>
      <c r="C35" s="52" t="s">
        <v>66</v>
      </c>
      <c r="D35" s="62">
        <f>SUM(D23:D34)</f>
        <v>352955.46</v>
      </c>
      <c r="E35" s="62">
        <v>394888.23</v>
      </c>
      <c r="F35" s="72">
        <f t="shared" ref="F35" si="3">(D35-E35)/E35</f>
        <v>-0.10618895883526323</v>
      </c>
      <c r="G35" s="62">
        <f>SUM(G23:G34)</f>
        <v>58534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9" t="s">
        <v>36</v>
      </c>
      <c r="C37" s="68" t="s">
        <v>149</v>
      </c>
      <c r="D37" s="67">
        <v>421</v>
      </c>
      <c r="E37" s="66" t="s">
        <v>36</v>
      </c>
      <c r="F37" s="66" t="s">
        <v>36</v>
      </c>
      <c r="G37" s="67">
        <v>76</v>
      </c>
      <c r="H37" s="66">
        <v>2</v>
      </c>
      <c r="I37" s="66">
        <f t="shared" ref="I37:I42" si="4">G37/H37</f>
        <v>38</v>
      </c>
      <c r="J37" s="66">
        <v>2</v>
      </c>
      <c r="K37" s="66" t="s">
        <v>36</v>
      </c>
      <c r="L37" s="67">
        <v>12308.5</v>
      </c>
      <c r="M37" s="67">
        <v>2502</v>
      </c>
      <c r="N37" s="65">
        <v>44533</v>
      </c>
      <c r="O37" s="64" t="s">
        <v>139</v>
      </c>
      <c r="P37" s="61"/>
      <c r="Q37" s="73"/>
      <c r="R37" s="73"/>
      <c r="S37" s="59"/>
      <c r="T37" s="74"/>
      <c r="U37" s="74"/>
      <c r="V37" s="74"/>
      <c r="W37" s="74"/>
      <c r="X37" s="2"/>
      <c r="Y37" s="75"/>
      <c r="Z37" s="74"/>
      <c r="AA37" s="75"/>
      <c r="AB37" s="60"/>
      <c r="AC37" s="60"/>
    </row>
    <row r="38" spans="1:29" ht="25.35" customHeight="1">
      <c r="A38" s="63">
        <v>22</v>
      </c>
      <c r="B38" s="66" t="s">
        <v>36</v>
      </c>
      <c r="C38" s="68" t="s">
        <v>154</v>
      </c>
      <c r="D38" s="67">
        <v>350</v>
      </c>
      <c r="E38" s="66" t="s">
        <v>36</v>
      </c>
      <c r="F38" s="66" t="s">
        <v>36</v>
      </c>
      <c r="G38" s="67">
        <v>70</v>
      </c>
      <c r="H38" s="66">
        <v>2</v>
      </c>
      <c r="I38" s="66">
        <f t="shared" si="4"/>
        <v>35</v>
      </c>
      <c r="J38" s="66">
        <v>2</v>
      </c>
      <c r="K38" s="66" t="s">
        <v>36</v>
      </c>
      <c r="L38" s="67">
        <v>22738</v>
      </c>
      <c r="M38" s="67">
        <v>3537</v>
      </c>
      <c r="N38" s="65">
        <v>44638</v>
      </c>
      <c r="O38" s="64" t="s">
        <v>37</v>
      </c>
      <c r="P38" s="61"/>
      <c r="Q38" s="73"/>
      <c r="R38" s="73"/>
      <c r="S38" s="73"/>
      <c r="T38" s="73"/>
      <c r="U38" s="74"/>
      <c r="V38" s="74"/>
      <c r="W38" s="2"/>
      <c r="X38" s="60"/>
      <c r="Y38" s="74"/>
      <c r="Z38" s="75"/>
      <c r="AA38" s="75"/>
      <c r="AB38" s="60"/>
    </row>
    <row r="39" spans="1:29" ht="25.35" customHeight="1">
      <c r="A39" s="63">
        <v>23</v>
      </c>
      <c r="B39" s="78">
        <v>24</v>
      </c>
      <c r="C39" s="68" t="s">
        <v>155</v>
      </c>
      <c r="D39" s="67">
        <v>286.7</v>
      </c>
      <c r="E39" s="66">
        <v>23</v>
      </c>
      <c r="F39" s="70">
        <f>(D39-E39)/E39</f>
        <v>11.465217391304348</v>
      </c>
      <c r="G39" s="67">
        <v>87</v>
      </c>
      <c r="H39" s="66">
        <v>2</v>
      </c>
      <c r="I39" s="66">
        <f t="shared" si="4"/>
        <v>43.5</v>
      </c>
      <c r="J39" s="66">
        <v>2</v>
      </c>
      <c r="K39" s="66">
        <v>6</v>
      </c>
      <c r="L39" s="67">
        <v>49161.24</v>
      </c>
      <c r="M39" s="67">
        <v>7844</v>
      </c>
      <c r="N39" s="65">
        <v>44638</v>
      </c>
      <c r="O39" s="64" t="s">
        <v>41</v>
      </c>
      <c r="P39" s="61"/>
      <c r="Q39" s="73"/>
      <c r="R39" s="73"/>
      <c r="S39" s="59"/>
      <c r="T39" s="73"/>
      <c r="V39" s="74"/>
      <c r="W39" s="74"/>
      <c r="X39" s="75"/>
      <c r="Y39" s="74"/>
      <c r="Z39" s="2"/>
      <c r="AA39" s="75"/>
      <c r="AB39" s="60"/>
      <c r="AC39" s="60"/>
    </row>
    <row r="40" spans="1:29" ht="25.35" customHeight="1">
      <c r="A40" s="63">
        <v>24</v>
      </c>
      <c r="B40" s="69" t="s">
        <v>36</v>
      </c>
      <c r="C40" s="68" t="s">
        <v>156</v>
      </c>
      <c r="D40" s="67">
        <v>164</v>
      </c>
      <c r="E40" s="66" t="s">
        <v>36</v>
      </c>
      <c r="F40" s="66" t="s">
        <v>36</v>
      </c>
      <c r="G40" s="67">
        <v>32</v>
      </c>
      <c r="H40" s="66">
        <v>1</v>
      </c>
      <c r="I40" s="66">
        <f t="shared" si="4"/>
        <v>32</v>
      </c>
      <c r="J40" s="66">
        <v>1</v>
      </c>
      <c r="K40" s="66" t="s">
        <v>36</v>
      </c>
      <c r="L40" s="67">
        <v>8845</v>
      </c>
      <c r="M40" s="67">
        <v>1632</v>
      </c>
      <c r="N40" s="65">
        <v>44561</v>
      </c>
      <c r="O40" s="64" t="s">
        <v>139</v>
      </c>
      <c r="P40" s="61"/>
      <c r="Q40" s="73"/>
      <c r="R40" s="73"/>
      <c r="S40" s="73"/>
      <c r="T40" s="73"/>
      <c r="U40" s="74"/>
      <c r="V40" s="74"/>
      <c r="W40" s="74"/>
      <c r="X40" s="75"/>
      <c r="Y40" s="2"/>
      <c r="Z40" s="75"/>
      <c r="AA40" s="60"/>
      <c r="AB40" s="60"/>
    </row>
    <row r="41" spans="1:29" ht="25.35" customHeight="1">
      <c r="A41" s="63">
        <v>25</v>
      </c>
      <c r="B41" s="78">
        <v>21</v>
      </c>
      <c r="C41" s="68" t="s">
        <v>144</v>
      </c>
      <c r="D41" s="67">
        <v>133.6</v>
      </c>
      <c r="E41" s="66">
        <v>43.3</v>
      </c>
      <c r="F41" s="70">
        <f>(D41-E41)/E41</f>
        <v>2.0854503464203233</v>
      </c>
      <c r="G41" s="67">
        <v>38</v>
      </c>
      <c r="H41" s="66">
        <v>1</v>
      </c>
      <c r="I41" s="66">
        <f t="shared" si="4"/>
        <v>38</v>
      </c>
      <c r="J41" s="66">
        <v>1</v>
      </c>
      <c r="K41" s="66">
        <v>10</v>
      </c>
      <c r="L41" s="67">
        <v>61733.94</v>
      </c>
      <c r="M41" s="67">
        <v>12833</v>
      </c>
      <c r="N41" s="65">
        <v>44610</v>
      </c>
      <c r="O41" s="64" t="s">
        <v>50</v>
      </c>
      <c r="P41" s="61"/>
      <c r="Q41" s="73"/>
      <c r="R41" s="81"/>
      <c r="S41" s="61"/>
      <c r="T41" s="61"/>
      <c r="U41" s="61"/>
      <c r="V41" s="74"/>
      <c r="W41" s="4"/>
      <c r="X41" s="2"/>
      <c r="Y41" s="74"/>
      <c r="Z41" s="75"/>
      <c r="AA41" s="75"/>
      <c r="AB41" s="60"/>
      <c r="AC41" s="60"/>
    </row>
    <row r="42" spans="1:29" ht="25.35" customHeight="1">
      <c r="A42" s="63">
        <v>26</v>
      </c>
      <c r="B42" s="66" t="s">
        <v>36</v>
      </c>
      <c r="C42" s="68" t="s">
        <v>157</v>
      </c>
      <c r="D42" s="67">
        <v>120.5</v>
      </c>
      <c r="E42" s="66" t="s">
        <v>36</v>
      </c>
      <c r="F42" s="66" t="s">
        <v>36</v>
      </c>
      <c r="G42" s="67">
        <v>23</v>
      </c>
      <c r="H42" s="66">
        <v>2</v>
      </c>
      <c r="I42" s="66">
        <f t="shared" si="4"/>
        <v>11.5</v>
      </c>
      <c r="J42" s="66">
        <v>1</v>
      </c>
      <c r="K42" s="66">
        <v>6</v>
      </c>
      <c r="L42" s="67">
        <v>411.5</v>
      </c>
      <c r="M42" s="67">
        <v>79</v>
      </c>
      <c r="N42" s="65">
        <v>44638</v>
      </c>
      <c r="O42" s="64" t="s">
        <v>122</v>
      </c>
      <c r="P42" s="61"/>
      <c r="Q42" s="73"/>
      <c r="R42" s="73"/>
      <c r="S42" s="73"/>
      <c r="T42" s="73"/>
      <c r="V42" s="74"/>
      <c r="W42" s="74"/>
      <c r="X42" s="75"/>
      <c r="Y42" s="74"/>
      <c r="Z42" s="2"/>
      <c r="AA42" s="75"/>
      <c r="AB42" s="60"/>
      <c r="AC42" s="60"/>
    </row>
    <row r="43" spans="1:29" ht="25.35" customHeight="1">
      <c r="A43" s="63">
        <v>27</v>
      </c>
      <c r="B43" s="78">
        <v>17</v>
      </c>
      <c r="C43" s="68" t="s">
        <v>68</v>
      </c>
      <c r="D43" s="67">
        <v>98</v>
      </c>
      <c r="E43" s="66">
        <v>288</v>
      </c>
      <c r="F43" s="70">
        <f>(D43-E43)/E43</f>
        <v>-0.65972222222222221</v>
      </c>
      <c r="G43" s="67">
        <v>16</v>
      </c>
      <c r="H43" s="66" t="s">
        <v>36</v>
      </c>
      <c r="I43" s="66" t="s">
        <v>36</v>
      </c>
      <c r="J43" s="66">
        <v>1</v>
      </c>
      <c r="K43" s="66">
        <v>11</v>
      </c>
      <c r="L43" s="67">
        <v>16993</v>
      </c>
      <c r="M43" s="67">
        <v>2754</v>
      </c>
      <c r="N43" s="65">
        <v>44603</v>
      </c>
      <c r="O43" s="64" t="s">
        <v>47</v>
      </c>
      <c r="P43" s="61"/>
      <c r="Q43" s="73"/>
      <c r="R43" s="81"/>
      <c r="S43" s="81"/>
      <c r="T43" s="81"/>
      <c r="U43" s="4"/>
      <c r="V43" s="4"/>
      <c r="W43" s="4"/>
      <c r="X43" s="2"/>
      <c r="Y43" s="74"/>
      <c r="Z43" s="75"/>
      <c r="AA43" s="75"/>
      <c r="AB43" s="60"/>
      <c r="AC43" s="60"/>
    </row>
    <row r="44" spans="1:29" ht="25.35" customHeight="1">
      <c r="A44" s="63">
        <v>28</v>
      </c>
      <c r="B44" s="78">
        <v>19</v>
      </c>
      <c r="C44" s="68" t="s">
        <v>131</v>
      </c>
      <c r="D44" s="67">
        <v>98</v>
      </c>
      <c r="E44" s="66">
        <v>131</v>
      </c>
      <c r="F44" s="70">
        <f>(D44-E44)/E44</f>
        <v>-0.25190839694656486</v>
      </c>
      <c r="G44" s="67">
        <v>40</v>
      </c>
      <c r="H44" s="66">
        <v>1</v>
      </c>
      <c r="I44" s="66">
        <f>G44/H44</f>
        <v>40</v>
      </c>
      <c r="J44" s="66">
        <v>1</v>
      </c>
      <c r="K44" s="66">
        <v>5</v>
      </c>
      <c r="L44" s="67">
        <v>16641.02</v>
      </c>
      <c r="M44" s="67">
        <v>3433</v>
      </c>
      <c r="N44" s="65">
        <v>44645</v>
      </c>
      <c r="O44" s="64" t="s">
        <v>41</v>
      </c>
      <c r="P44" s="61"/>
      <c r="Q44" s="73"/>
      <c r="R44" s="73"/>
      <c r="S44" s="73"/>
      <c r="T44" s="73"/>
      <c r="U44" s="73"/>
      <c r="V44" s="73"/>
      <c r="W44" s="74"/>
      <c r="X44" s="75"/>
      <c r="Y44" s="75"/>
      <c r="Z44" s="60"/>
      <c r="AA44" s="2"/>
      <c r="AB44" s="60"/>
    </row>
    <row r="45" spans="1:29" ht="25.35" customHeight="1">
      <c r="A45" s="63">
        <v>29</v>
      </c>
      <c r="B45" s="69" t="s">
        <v>36</v>
      </c>
      <c r="C45" s="68" t="s">
        <v>158</v>
      </c>
      <c r="D45" s="67">
        <v>90</v>
      </c>
      <c r="E45" s="66" t="s">
        <v>36</v>
      </c>
      <c r="F45" s="66" t="s">
        <v>36</v>
      </c>
      <c r="G45" s="67">
        <v>18</v>
      </c>
      <c r="H45" s="66">
        <v>1</v>
      </c>
      <c r="I45" s="66">
        <f>G45/H45</f>
        <v>18</v>
      </c>
      <c r="J45" s="66">
        <v>1</v>
      </c>
      <c r="K45" s="66" t="s">
        <v>36</v>
      </c>
      <c r="L45" s="67">
        <v>96261</v>
      </c>
      <c r="M45" s="67">
        <v>15103</v>
      </c>
      <c r="N45" s="65">
        <v>44603</v>
      </c>
      <c r="O45" s="64" t="s">
        <v>43</v>
      </c>
      <c r="P45" s="61"/>
      <c r="Q45" s="73"/>
      <c r="R45" s="73"/>
      <c r="S45" s="61"/>
      <c r="T45" s="61"/>
      <c r="U45" s="61"/>
      <c r="V45" s="74"/>
      <c r="W45" s="60"/>
      <c r="X45" s="75"/>
      <c r="Y45" s="2"/>
      <c r="Z45" s="74"/>
      <c r="AA45" s="75"/>
      <c r="AB45" s="60"/>
      <c r="AC45" s="60"/>
    </row>
    <row r="46" spans="1:29" ht="25.35" customHeight="1">
      <c r="A46" s="63">
        <v>30</v>
      </c>
      <c r="B46" s="66" t="s">
        <v>36</v>
      </c>
      <c r="C46" s="68" t="s">
        <v>159</v>
      </c>
      <c r="D46" s="67">
        <v>70</v>
      </c>
      <c r="E46" s="66" t="s">
        <v>36</v>
      </c>
      <c r="F46" s="66" t="s">
        <v>36</v>
      </c>
      <c r="G46" s="67">
        <v>14</v>
      </c>
      <c r="H46" s="66">
        <v>2</v>
      </c>
      <c r="I46" s="66">
        <f>G46/H46</f>
        <v>7</v>
      </c>
      <c r="J46" s="66">
        <v>2</v>
      </c>
      <c r="K46" s="66" t="s">
        <v>36</v>
      </c>
      <c r="L46" s="67">
        <v>112034</v>
      </c>
      <c r="M46" s="67">
        <v>15745</v>
      </c>
      <c r="N46" s="65">
        <v>44603</v>
      </c>
      <c r="O46" s="64" t="s">
        <v>37</v>
      </c>
      <c r="P46" s="61"/>
      <c r="Q46" s="73"/>
      <c r="R46" s="73"/>
      <c r="S46" s="73"/>
      <c r="T46" s="73"/>
      <c r="U46" s="74"/>
      <c r="V46" s="74"/>
      <c r="W46" s="74"/>
      <c r="X46" s="75"/>
      <c r="Y46" s="60"/>
      <c r="Z46" s="74"/>
      <c r="AA46" s="75"/>
      <c r="AB46" s="60"/>
    </row>
    <row r="47" spans="1:29" ht="25.2" customHeight="1">
      <c r="A47" s="41"/>
      <c r="B47" s="41"/>
      <c r="C47" s="52" t="s">
        <v>90</v>
      </c>
      <c r="D47" s="62">
        <f>SUM(D35:D46)</f>
        <v>354787.26</v>
      </c>
      <c r="E47" s="62">
        <v>394981.73</v>
      </c>
      <c r="F47" s="72">
        <f>(D47-E47)/E47</f>
        <v>-0.1017628587529858</v>
      </c>
      <c r="G47" s="62">
        <f>SUM(G35:G46)</f>
        <v>58948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  <c r="U48" s="61"/>
      <c r="V48" s="61"/>
      <c r="W48" s="61"/>
    </row>
    <row r="49" spans="1:29" ht="25.35" customHeight="1">
      <c r="A49" s="63">
        <v>31</v>
      </c>
      <c r="B49" s="15">
        <v>20</v>
      </c>
      <c r="C49" s="68" t="s">
        <v>160</v>
      </c>
      <c r="D49" s="67">
        <v>70</v>
      </c>
      <c r="E49" s="66">
        <v>101</v>
      </c>
      <c r="F49" s="70">
        <f>(D49-E49)/E49</f>
        <v>-0.30693069306930693</v>
      </c>
      <c r="G49" s="67">
        <v>21</v>
      </c>
      <c r="H49" s="66" t="s">
        <v>36</v>
      </c>
      <c r="I49" s="66" t="s">
        <v>36</v>
      </c>
      <c r="J49" s="66">
        <v>1</v>
      </c>
      <c r="K49" s="66" t="s">
        <v>36</v>
      </c>
      <c r="L49" s="67">
        <v>52028</v>
      </c>
      <c r="M49" s="67">
        <v>9233</v>
      </c>
      <c r="N49" s="65">
        <v>44575</v>
      </c>
      <c r="O49" s="64" t="s">
        <v>47</v>
      </c>
      <c r="P49" s="61"/>
      <c r="Q49" s="73"/>
      <c r="R49" s="73"/>
      <c r="S49" s="59"/>
      <c r="T49" s="73"/>
      <c r="V49" s="74"/>
      <c r="W49" s="74"/>
      <c r="X49" s="75"/>
      <c r="Y49" s="74"/>
      <c r="Z49" s="2"/>
      <c r="AA49" s="75"/>
      <c r="AB49" s="60"/>
      <c r="AC49" s="60"/>
    </row>
    <row r="50" spans="1:29" ht="25.35" customHeight="1">
      <c r="A50" s="63">
        <v>32</v>
      </c>
      <c r="B50" s="66" t="s">
        <v>36</v>
      </c>
      <c r="C50" s="68" t="s">
        <v>161</v>
      </c>
      <c r="D50" s="67">
        <v>42</v>
      </c>
      <c r="E50" s="66" t="s">
        <v>36</v>
      </c>
      <c r="F50" s="66" t="s">
        <v>36</v>
      </c>
      <c r="G50" s="67">
        <v>10</v>
      </c>
      <c r="H50" s="66">
        <v>1</v>
      </c>
      <c r="I50" s="66">
        <f t="shared" ref="I50:I57" si="5">G50/H50</f>
        <v>10</v>
      </c>
      <c r="J50" s="66">
        <v>1</v>
      </c>
      <c r="K50" s="66" t="s">
        <v>36</v>
      </c>
      <c r="L50" s="67">
        <v>639260</v>
      </c>
      <c r="M50" s="67">
        <v>92165</v>
      </c>
      <c r="N50" s="65">
        <v>44526</v>
      </c>
      <c r="O50" s="64" t="s">
        <v>37</v>
      </c>
      <c r="P50" s="9"/>
      <c r="Q50" s="73"/>
      <c r="R50" s="73"/>
      <c r="S50" s="61"/>
      <c r="T50" s="61"/>
      <c r="U50" s="61"/>
      <c r="W50" s="61"/>
      <c r="X50" s="75"/>
      <c r="Y50" s="74"/>
      <c r="Z50" s="2"/>
      <c r="AA50" s="75"/>
      <c r="AB50" s="60"/>
      <c r="AC50" s="60"/>
    </row>
    <row r="51" spans="1:29" ht="25.35" customHeight="1">
      <c r="A51" s="63">
        <v>33</v>
      </c>
      <c r="B51" s="66" t="s">
        <v>36</v>
      </c>
      <c r="C51" s="68" t="s">
        <v>103</v>
      </c>
      <c r="D51" s="67">
        <v>42</v>
      </c>
      <c r="E51" s="66" t="s">
        <v>36</v>
      </c>
      <c r="F51" s="66" t="s">
        <v>36</v>
      </c>
      <c r="G51" s="67">
        <v>7</v>
      </c>
      <c r="H51" s="66">
        <v>1</v>
      </c>
      <c r="I51" s="66">
        <f t="shared" si="5"/>
        <v>7</v>
      </c>
      <c r="J51" s="66">
        <v>1</v>
      </c>
      <c r="K51" s="66" t="s">
        <v>36</v>
      </c>
      <c r="L51" s="67">
        <v>10759</v>
      </c>
      <c r="M51" s="67">
        <v>1645</v>
      </c>
      <c r="N51" s="65">
        <v>44652</v>
      </c>
      <c r="O51" s="64" t="s">
        <v>84</v>
      </c>
      <c r="P51" s="9"/>
      <c r="Q51" s="73"/>
      <c r="R51" s="73"/>
      <c r="S51" s="59"/>
      <c r="T51" s="73"/>
      <c r="U51" s="4"/>
      <c r="V51" s="4"/>
      <c r="W51" s="4"/>
      <c r="X51" s="2"/>
      <c r="Y51" s="75"/>
      <c r="Z51" s="74"/>
      <c r="AA51" s="75"/>
      <c r="AB51" s="60"/>
      <c r="AC51" s="60"/>
    </row>
    <row r="52" spans="1:29" ht="25.35" customHeight="1">
      <c r="A52" s="63">
        <v>34</v>
      </c>
      <c r="B52" s="66" t="s">
        <v>36</v>
      </c>
      <c r="C52" s="68" t="s">
        <v>145</v>
      </c>
      <c r="D52" s="67">
        <v>38</v>
      </c>
      <c r="E52" s="66" t="s">
        <v>36</v>
      </c>
      <c r="F52" s="66" t="s">
        <v>36</v>
      </c>
      <c r="G52" s="67">
        <v>8</v>
      </c>
      <c r="H52" s="66">
        <v>1</v>
      </c>
      <c r="I52" s="66">
        <f t="shared" si="5"/>
        <v>8</v>
      </c>
      <c r="J52" s="66">
        <v>1</v>
      </c>
      <c r="K52" s="66" t="s">
        <v>36</v>
      </c>
      <c r="L52" s="67">
        <v>29814.03</v>
      </c>
      <c r="M52" s="67">
        <v>4854</v>
      </c>
      <c r="N52" s="65">
        <v>44631</v>
      </c>
      <c r="O52" s="64" t="s">
        <v>41</v>
      </c>
      <c r="P52" s="61"/>
      <c r="Q52" s="73"/>
      <c r="R52" s="73"/>
      <c r="S52" s="73"/>
      <c r="V52" s="60"/>
      <c r="W52" s="4"/>
      <c r="X52" s="60"/>
      <c r="Y52" s="61"/>
      <c r="Z52" s="2"/>
      <c r="AA52" s="60"/>
      <c r="AC52" s="60"/>
    </row>
    <row r="53" spans="1:29" ht="25.35" customHeight="1">
      <c r="A53" s="63">
        <v>35</v>
      </c>
      <c r="B53" s="66" t="s">
        <v>36</v>
      </c>
      <c r="C53" s="68" t="s">
        <v>162</v>
      </c>
      <c r="D53" s="67">
        <v>33</v>
      </c>
      <c r="E53" s="66" t="s">
        <v>36</v>
      </c>
      <c r="F53" s="66" t="s">
        <v>36</v>
      </c>
      <c r="G53" s="67">
        <v>7</v>
      </c>
      <c r="H53" s="66">
        <v>1</v>
      </c>
      <c r="I53" s="66">
        <f t="shared" si="5"/>
        <v>7</v>
      </c>
      <c r="J53" s="66">
        <v>1</v>
      </c>
      <c r="K53" s="66" t="s">
        <v>36</v>
      </c>
      <c r="L53" s="67">
        <v>11394.76</v>
      </c>
      <c r="M53" s="67">
        <v>2047</v>
      </c>
      <c r="N53" s="65">
        <v>44533</v>
      </c>
      <c r="O53" s="64" t="s">
        <v>50</v>
      </c>
      <c r="P53" s="61"/>
      <c r="Q53" s="73"/>
      <c r="R53" s="73"/>
      <c r="S53" s="73"/>
      <c r="T53" s="73"/>
      <c r="W53" s="74"/>
      <c r="X53" s="2"/>
      <c r="Y53" s="75"/>
      <c r="Z53" s="74"/>
      <c r="AA53" s="75"/>
      <c r="AB53" s="60"/>
      <c r="AC53" s="60"/>
    </row>
    <row r="54" spans="1:29" ht="25.35" customHeight="1">
      <c r="A54" s="63">
        <v>36</v>
      </c>
      <c r="B54" s="66" t="s">
        <v>36</v>
      </c>
      <c r="C54" s="68" t="s">
        <v>163</v>
      </c>
      <c r="D54" s="67">
        <v>25</v>
      </c>
      <c r="E54" s="66" t="s">
        <v>36</v>
      </c>
      <c r="F54" s="66" t="s">
        <v>36</v>
      </c>
      <c r="G54" s="67">
        <v>5</v>
      </c>
      <c r="H54" s="66">
        <v>2</v>
      </c>
      <c r="I54" s="66">
        <f t="shared" si="5"/>
        <v>2.5</v>
      </c>
      <c r="J54" s="66">
        <v>2</v>
      </c>
      <c r="K54" s="66" t="s">
        <v>36</v>
      </c>
      <c r="L54" s="67">
        <v>15623</v>
      </c>
      <c r="M54" s="67">
        <v>2382</v>
      </c>
      <c r="N54" s="65">
        <v>44610</v>
      </c>
      <c r="O54" s="64" t="s">
        <v>39</v>
      </c>
      <c r="P54" s="9"/>
      <c r="Q54" s="73"/>
      <c r="R54" s="73"/>
      <c r="S54" s="73"/>
      <c r="T54" s="73"/>
      <c r="U54" s="74"/>
      <c r="V54" s="74"/>
      <c r="W54" s="74"/>
      <c r="X54" s="75"/>
      <c r="Y54" s="75"/>
      <c r="Z54" s="2"/>
      <c r="AA54" s="60"/>
      <c r="AB54" s="60"/>
    </row>
    <row r="55" spans="1:29" ht="25.35" customHeight="1">
      <c r="A55" s="63">
        <v>37</v>
      </c>
      <c r="B55" s="66" t="s">
        <v>36</v>
      </c>
      <c r="C55" s="68" t="s">
        <v>164</v>
      </c>
      <c r="D55" s="67">
        <v>20</v>
      </c>
      <c r="E55" s="66" t="s">
        <v>36</v>
      </c>
      <c r="F55" s="66" t="s">
        <v>36</v>
      </c>
      <c r="G55" s="67">
        <v>4</v>
      </c>
      <c r="H55" s="66">
        <v>2</v>
      </c>
      <c r="I55" s="66">
        <f t="shared" si="5"/>
        <v>2</v>
      </c>
      <c r="J55" s="66">
        <v>2</v>
      </c>
      <c r="K55" s="66" t="s">
        <v>36</v>
      </c>
      <c r="L55" s="67">
        <v>9582</v>
      </c>
      <c r="M55" s="67">
        <v>1467</v>
      </c>
      <c r="N55" s="65">
        <v>44617</v>
      </c>
      <c r="O55" s="64" t="s">
        <v>84</v>
      </c>
      <c r="P55" s="61"/>
      <c r="Q55" s="73"/>
      <c r="R55" s="73"/>
      <c r="S55" s="73"/>
      <c r="T55" s="73"/>
      <c r="U55" s="74"/>
      <c r="V55" s="74"/>
      <c r="W55" s="74"/>
      <c r="X55" s="75"/>
      <c r="Y55" s="75"/>
      <c r="Z55" s="2"/>
      <c r="AA55" s="60"/>
      <c r="AB55" s="60"/>
    </row>
    <row r="56" spans="1:29" ht="25.35" customHeight="1">
      <c r="A56" s="63">
        <v>38</v>
      </c>
      <c r="B56" s="69" t="s">
        <v>36</v>
      </c>
      <c r="C56" s="68" t="s">
        <v>165</v>
      </c>
      <c r="D56" s="67">
        <v>11</v>
      </c>
      <c r="E56" s="66" t="s">
        <v>36</v>
      </c>
      <c r="F56" s="66" t="s">
        <v>36</v>
      </c>
      <c r="G56" s="67">
        <v>2</v>
      </c>
      <c r="H56" s="66">
        <v>1</v>
      </c>
      <c r="I56" s="66">
        <f t="shared" si="5"/>
        <v>2</v>
      </c>
      <c r="J56" s="66">
        <v>1</v>
      </c>
      <c r="K56" s="66" t="s">
        <v>36</v>
      </c>
      <c r="L56" s="67">
        <v>184</v>
      </c>
      <c r="M56" s="67">
        <v>31</v>
      </c>
      <c r="N56" s="65">
        <v>44652</v>
      </c>
      <c r="O56" s="64" t="s">
        <v>122</v>
      </c>
      <c r="P56" s="61"/>
      <c r="Q56" s="73"/>
      <c r="R56" s="73"/>
      <c r="S56" s="73"/>
      <c r="T56" s="73"/>
      <c r="U56" s="74"/>
      <c r="V56" s="74"/>
      <c r="W56" s="74"/>
      <c r="X56" s="75"/>
      <c r="Y56" s="2"/>
      <c r="Z56" s="75"/>
      <c r="AA56" s="60"/>
      <c r="AB56" s="60"/>
    </row>
    <row r="57" spans="1:29" ht="25.35" customHeight="1">
      <c r="A57" s="63">
        <v>39</v>
      </c>
      <c r="B57" s="77">
        <v>23</v>
      </c>
      <c r="C57" s="68" t="s">
        <v>74</v>
      </c>
      <c r="D57" s="67">
        <v>10</v>
      </c>
      <c r="E57" s="66">
        <v>25.5</v>
      </c>
      <c r="F57" s="70">
        <f>(D57-E57)/E57</f>
        <v>-0.60784313725490191</v>
      </c>
      <c r="G57" s="67">
        <v>2</v>
      </c>
      <c r="H57" s="66">
        <v>1</v>
      </c>
      <c r="I57" s="66">
        <f t="shared" si="5"/>
        <v>2</v>
      </c>
      <c r="J57" s="66">
        <v>1</v>
      </c>
      <c r="K57" s="66">
        <v>9</v>
      </c>
      <c r="L57" s="67">
        <v>9457</v>
      </c>
      <c r="M57" s="67">
        <v>1709</v>
      </c>
      <c r="N57" s="65">
        <v>44617</v>
      </c>
      <c r="O57" s="64" t="s">
        <v>37</v>
      </c>
      <c r="P57" s="61"/>
      <c r="Q57" s="73"/>
      <c r="R57" s="73"/>
      <c r="S57" s="73"/>
      <c r="T57" s="73"/>
      <c r="U57" s="73"/>
      <c r="V57" s="74"/>
      <c r="W57" s="74"/>
      <c r="X57" s="75"/>
      <c r="Z57" s="60"/>
      <c r="AA57" s="75"/>
    </row>
    <row r="58" spans="1:29" ht="25.35" customHeight="1">
      <c r="A58" s="41"/>
      <c r="B58" s="41"/>
      <c r="C58" s="52" t="s">
        <v>166</v>
      </c>
      <c r="D58" s="62">
        <f>SUM(D47:D57)</f>
        <v>355078.26</v>
      </c>
      <c r="E58" s="62">
        <v>394981.73</v>
      </c>
      <c r="F58" s="72">
        <f>(D58-E58)/E58</f>
        <v>-0.10102611581553399</v>
      </c>
      <c r="G58" s="62">
        <f t="shared" ref="G58" si="6">SUM(G47:G57)</f>
        <v>59014</v>
      </c>
      <c r="H58" s="62"/>
      <c r="I58" s="43"/>
      <c r="J58" s="42"/>
      <c r="K58" s="44"/>
      <c r="L58" s="45"/>
      <c r="M58" s="49"/>
      <c r="N58" s="46"/>
      <c r="O58" s="53"/>
      <c r="R58" s="61"/>
    </row>
    <row r="59" spans="1:29" ht="23.1" customHeight="1">
      <c r="W59" s="4"/>
    </row>
    <row r="60" spans="1:29" ht="17.25" customHeight="1"/>
    <row r="71" spans="16:18">
      <c r="R71" s="61"/>
    </row>
    <row r="76" spans="16:18">
      <c r="P76" s="61"/>
    </row>
    <row r="80" spans="16:18" ht="12" customHeight="1"/>
    <row r="90" spans="21:23">
      <c r="U90" s="61"/>
      <c r="V90" s="61"/>
      <c r="W90" s="61"/>
    </row>
  </sheetData>
  <sortState xmlns:xlrd2="http://schemas.microsoft.com/office/spreadsheetml/2017/richdata2" ref="B13:O57">
    <sortCondition descending="1" ref="D13:D57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1DD1A-C3A3-45DF-8A4A-9FBEC7CF9415}">
  <sheetPr>
    <tabColor theme="0"/>
  </sheetPr>
  <dimension ref="A1:Y87"/>
  <sheetViews>
    <sheetView topLeftCell="A29" zoomScale="60" zoomScaleNormal="60" workbookViewId="0">
      <selection activeCell="U48" sqref="U48"/>
    </sheetView>
  </sheetViews>
  <sheetFormatPr defaultColWidth="8.88671875" defaultRowHeight="14.4"/>
  <cols>
    <col min="1" max="1" width="4.109375" style="1" customWidth="1"/>
    <col min="2" max="2" width="5.88671875" style="58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156"/>
      <c r="C1" s="30"/>
      <c r="D1" s="30"/>
      <c r="E1" s="30"/>
      <c r="F1" s="30" t="s">
        <v>977</v>
      </c>
      <c r="G1" s="30"/>
      <c r="H1" s="30"/>
      <c r="I1" s="30"/>
    </row>
    <row r="2" spans="1:24" ht="19.5" customHeight="1">
      <c r="A2" s="30"/>
      <c r="B2" s="156"/>
      <c r="C2" s="30"/>
      <c r="D2" s="30"/>
      <c r="E2" s="30"/>
      <c r="F2" s="30" t="s">
        <v>978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8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4" ht="21.6">
      <c r="A6" s="207"/>
      <c r="B6" s="209"/>
      <c r="C6" s="212"/>
      <c r="D6" s="32" t="s">
        <v>989</v>
      </c>
      <c r="E6" s="32" t="s">
        <v>969</v>
      </c>
      <c r="F6" s="212"/>
      <c r="G6" s="212" t="s">
        <v>989</v>
      </c>
      <c r="H6" s="212"/>
      <c r="I6" s="212"/>
      <c r="J6" s="215"/>
      <c r="K6" s="215"/>
      <c r="L6" s="212"/>
      <c r="M6" s="212"/>
      <c r="N6" s="212"/>
      <c r="O6" s="212"/>
    </row>
    <row r="7" spans="1:24">
      <c r="A7" s="207"/>
      <c r="B7" s="209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4" ht="18" customHeight="1" thickBot="1">
      <c r="A8" s="220"/>
      <c r="B8" s="21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4" ht="15" customHeight="1">
      <c r="A9" s="206"/>
      <c r="B9" s="208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4" ht="21.6">
      <c r="A10" s="207"/>
      <c r="B10" s="209"/>
      <c r="C10" s="212"/>
      <c r="D10" s="32" t="s">
        <v>990</v>
      </c>
      <c r="E10" s="32" t="s">
        <v>970</v>
      </c>
      <c r="F10" s="212"/>
      <c r="G10" s="32" t="s">
        <v>990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9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4" ht="15" customHeight="1" thickBot="1">
      <c r="A12" s="207"/>
      <c r="B12" s="21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157">
        <v>2</v>
      </c>
      <c r="C13" s="96" t="s">
        <v>962</v>
      </c>
      <c r="D13" s="97">
        <v>51636.67</v>
      </c>
      <c r="E13" s="97">
        <v>61921.46</v>
      </c>
      <c r="F13" s="98">
        <f>(D13-E13)/E13</f>
        <v>-0.16609411341399252</v>
      </c>
      <c r="G13" s="97">
        <v>8558</v>
      </c>
      <c r="H13" s="99">
        <v>182</v>
      </c>
      <c r="I13" s="99">
        <f>G13/H13</f>
        <v>47.021978021978022</v>
      </c>
      <c r="J13" s="99">
        <v>19</v>
      </c>
      <c r="K13" s="99">
        <v>2</v>
      </c>
      <c r="L13" s="97">
        <v>150539.39000000001</v>
      </c>
      <c r="M13" s="97">
        <v>24424</v>
      </c>
      <c r="N13" s="107">
        <v>44974</v>
      </c>
      <c r="O13" s="101" t="s">
        <v>983</v>
      </c>
      <c r="P13" s="149" t="s">
        <v>926</v>
      </c>
      <c r="Q13" s="109"/>
      <c r="R13" s="103"/>
      <c r="S13" s="105"/>
      <c r="T13" s="105"/>
      <c r="U13" s="103"/>
      <c r="V13" s="143"/>
      <c r="W13" s="143"/>
      <c r="X13" s="109"/>
    </row>
    <row r="14" spans="1:24" s="106" customFormat="1" ht="25.35" customHeight="1">
      <c r="A14" s="95">
        <v>2</v>
      </c>
      <c r="B14" s="157">
        <v>1</v>
      </c>
      <c r="C14" s="96" t="s">
        <v>965</v>
      </c>
      <c r="D14" s="97">
        <v>29690.37</v>
      </c>
      <c r="E14" s="97">
        <v>80371.81</v>
      </c>
      <c r="F14" s="98">
        <f t="shared" ref="F14:F16" si="0">(D14-E14)/E14</f>
        <v>-0.63058726685388822</v>
      </c>
      <c r="G14" s="97">
        <v>3992</v>
      </c>
      <c r="H14" s="99">
        <v>196</v>
      </c>
      <c r="I14" s="99">
        <f t="shared" ref="I14:I22" si="1">G14/H14</f>
        <v>20.367346938775512</v>
      </c>
      <c r="J14" s="99">
        <v>21</v>
      </c>
      <c r="K14" s="99">
        <v>2</v>
      </c>
      <c r="L14" s="97">
        <v>117638.1</v>
      </c>
      <c r="M14" s="97">
        <v>15658</v>
      </c>
      <c r="N14" s="107">
        <v>44974</v>
      </c>
      <c r="O14" s="101" t="s">
        <v>84</v>
      </c>
      <c r="P14" s="149"/>
      <c r="Q14" s="109"/>
      <c r="R14" s="103"/>
      <c r="S14" s="105"/>
      <c r="T14" s="105"/>
      <c r="U14" s="103"/>
      <c r="V14" s="143"/>
      <c r="W14" s="143"/>
      <c r="X14" s="109"/>
    </row>
    <row r="15" spans="1:24" s="106" customFormat="1" ht="25.35" customHeight="1">
      <c r="A15" s="95">
        <v>3</v>
      </c>
      <c r="B15" s="157">
        <v>4</v>
      </c>
      <c r="C15" s="96" t="s">
        <v>871</v>
      </c>
      <c r="D15" s="97">
        <v>27717.41</v>
      </c>
      <c r="E15" s="97">
        <v>41390.65</v>
      </c>
      <c r="F15" s="98">
        <f t="shared" si="0"/>
        <v>-0.33034610473621462</v>
      </c>
      <c r="G15" s="97">
        <v>3449</v>
      </c>
      <c r="H15" s="99">
        <v>108</v>
      </c>
      <c r="I15" s="99">
        <f t="shared" si="1"/>
        <v>31.935185185185187</v>
      </c>
      <c r="J15" s="99">
        <v>10</v>
      </c>
      <c r="K15" s="99">
        <v>11</v>
      </c>
      <c r="L15" s="97">
        <v>2630360.5</v>
      </c>
      <c r="M15" s="97">
        <v>348056</v>
      </c>
      <c r="N15" s="107">
        <v>44911</v>
      </c>
      <c r="O15" s="101" t="s">
        <v>84</v>
      </c>
      <c r="P15" s="149"/>
      <c r="Q15" s="109"/>
      <c r="R15" s="103"/>
      <c r="S15" s="105"/>
      <c r="T15" s="105"/>
      <c r="U15" s="103"/>
      <c r="V15" s="143"/>
      <c r="W15" s="143"/>
      <c r="X15" s="109"/>
    </row>
    <row r="16" spans="1:24" s="106" customFormat="1" ht="25.35" customHeight="1">
      <c r="A16" s="95">
        <v>4</v>
      </c>
      <c r="B16" s="157">
        <v>3</v>
      </c>
      <c r="C16" s="96" t="s">
        <v>944</v>
      </c>
      <c r="D16" s="97">
        <v>25774.35</v>
      </c>
      <c r="E16" s="97">
        <v>48677.52</v>
      </c>
      <c r="F16" s="98">
        <f t="shared" si="0"/>
        <v>-0.4705081524284721</v>
      </c>
      <c r="G16" s="97">
        <v>4990</v>
      </c>
      <c r="H16" s="99">
        <v>186</v>
      </c>
      <c r="I16" s="99">
        <f t="shared" si="1"/>
        <v>26.827956989247312</v>
      </c>
      <c r="J16" s="99">
        <v>14</v>
      </c>
      <c r="K16" s="99">
        <v>4</v>
      </c>
      <c r="L16" s="97">
        <v>232380.47</v>
      </c>
      <c r="M16" s="97">
        <v>46442</v>
      </c>
      <c r="N16" s="107">
        <v>44960</v>
      </c>
      <c r="O16" s="101" t="s">
        <v>56</v>
      </c>
      <c r="P16" s="149"/>
      <c r="Q16" s="109"/>
      <c r="R16" s="103"/>
      <c r="S16" s="105"/>
      <c r="T16" s="105"/>
      <c r="U16" s="103"/>
      <c r="V16" s="143"/>
      <c r="W16" s="143"/>
      <c r="X16" s="109"/>
    </row>
    <row r="17" spans="1:24" s="106" customFormat="1" ht="25.35" customHeight="1">
      <c r="A17" s="95">
        <v>5</v>
      </c>
      <c r="B17" s="158" t="s">
        <v>34</v>
      </c>
      <c r="C17" s="68" t="s">
        <v>982</v>
      </c>
      <c r="D17" s="67">
        <v>24502.52</v>
      </c>
      <c r="E17" s="98" t="s">
        <v>36</v>
      </c>
      <c r="F17" s="98" t="s">
        <v>36</v>
      </c>
      <c r="G17" s="67">
        <v>4962</v>
      </c>
      <c r="H17" s="66">
        <v>222</v>
      </c>
      <c r="I17" s="99">
        <f t="shared" si="1"/>
        <v>22.351351351351351</v>
      </c>
      <c r="J17" s="66">
        <v>20</v>
      </c>
      <c r="K17" s="66">
        <v>1</v>
      </c>
      <c r="L17" s="67">
        <v>24502.519999999997</v>
      </c>
      <c r="M17" s="67">
        <v>4962</v>
      </c>
      <c r="N17" s="127">
        <v>44981</v>
      </c>
      <c r="O17" s="101" t="s">
        <v>893</v>
      </c>
      <c r="P17" s="149"/>
      <c r="Q17" s="109"/>
      <c r="R17" s="103"/>
      <c r="S17" s="105"/>
      <c r="T17" s="105"/>
      <c r="U17" s="103"/>
      <c r="V17" s="143"/>
      <c r="W17" s="143"/>
      <c r="X17" s="109"/>
    </row>
    <row r="18" spans="1:24" customFormat="1" ht="25.35" customHeight="1">
      <c r="A18" s="95">
        <v>6</v>
      </c>
      <c r="B18" s="157" t="s">
        <v>34</v>
      </c>
      <c r="C18" s="96" t="s">
        <v>987</v>
      </c>
      <c r="D18" s="97">
        <v>23770.43</v>
      </c>
      <c r="E18" s="98" t="s">
        <v>36</v>
      </c>
      <c r="F18" s="98" t="s">
        <v>36</v>
      </c>
      <c r="G18" s="97">
        <v>3187</v>
      </c>
      <c r="H18" s="97">
        <v>141</v>
      </c>
      <c r="I18" s="99">
        <f t="shared" si="1"/>
        <v>22.602836879432623</v>
      </c>
      <c r="J18" s="97">
        <v>14</v>
      </c>
      <c r="K18" s="99">
        <v>1</v>
      </c>
      <c r="L18" s="97">
        <v>23770.43</v>
      </c>
      <c r="M18" s="97">
        <v>3187</v>
      </c>
      <c r="N18" s="107">
        <v>44981</v>
      </c>
      <c r="O18" s="101" t="s">
        <v>853</v>
      </c>
      <c r="P18" s="150"/>
      <c r="Q18" s="137"/>
      <c r="R18" s="129"/>
      <c r="S18" s="132"/>
      <c r="T18" s="132"/>
      <c r="U18" s="129"/>
      <c r="V18" s="147"/>
      <c r="W18" s="143"/>
      <c r="X18" s="137"/>
    </row>
    <row r="19" spans="1:24" s="106" customFormat="1" ht="25.35" customHeight="1">
      <c r="A19" s="95">
        <v>7</v>
      </c>
      <c r="B19" s="157" t="s">
        <v>34</v>
      </c>
      <c r="C19" s="96" t="s">
        <v>973</v>
      </c>
      <c r="D19" s="97">
        <v>23001.59</v>
      </c>
      <c r="E19" s="98" t="s">
        <v>36</v>
      </c>
      <c r="F19" s="98" t="s">
        <v>36</v>
      </c>
      <c r="G19" s="97">
        <v>3532</v>
      </c>
      <c r="H19" s="99">
        <v>131</v>
      </c>
      <c r="I19" s="99">
        <f t="shared" si="1"/>
        <v>26.961832061068701</v>
      </c>
      <c r="J19" s="99">
        <v>12</v>
      </c>
      <c r="K19" s="99">
        <v>1</v>
      </c>
      <c r="L19" s="97">
        <v>23889.14</v>
      </c>
      <c r="M19" s="97">
        <v>3922</v>
      </c>
      <c r="N19" s="107">
        <v>44981</v>
      </c>
      <c r="O19" s="101" t="s">
        <v>142</v>
      </c>
      <c r="P19" s="149"/>
      <c r="Q19" s="109"/>
      <c r="R19" s="103"/>
      <c r="S19" s="105"/>
      <c r="T19" s="105"/>
      <c r="U19" s="103"/>
      <c r="V19" s="143"/>
      <c r="W19" s="143"/>
      <c r="X19" s="109"/>
    </row>
    <row r="20" spans="1:24" s="106" customFormat="1" ht="25.35" customHeight="1">
      <c r="A20" s="95">
        <v>8</v>
      </c>
      <c r="B20" s="157">
        <v>1</v>
      </c>
      <c r="C20" s="96" t="s">
        <v>986</v>
      </c>
      <c r="D20" s="97">
        <v>20650.96</v>
      </c>
      <c r="E20" s="98" t="s">
        <v>36</v>
      </c>
      <c r="F20" s="98" t="s">
        <v>36</v>
      </c>
      <c r="G20" s="97">
        <v>3310</v>
      </c>
      <c r="H20" s="97">
        <v>87</v>
      </c>
      <c r="I20" s="99">
        <f t="shared" si="1"/>
        <v>38.045977011494251</v>
      </c>
      <c r="J20" s="97">
        <v>15</v>
      </c>
      <c r="K20" s="99">
        <v>1</v>
      </c>
      <c r="L20" s="97">
        <v>20650.96</v>
      </c>
      <c r="M20" s="97">
        <v>3310</v>
      </c>
      <c r="N20" s="107">
        <v>44981</v>
      </c>
      <c r="O20" s="101" t="s">
        <v>814</v>
      </c>
      <c r="P20" s="149"/>
      <c r="Q20" s="109"/>
      <c r="R20" s="103"/>
      <c r="S20" s="105"/>
      <c r="T20" s="105"/>
      <c r="U20" s="103"/>
      <c r="V20" s="143"/>
      <c r="W20" s="143"/>
      <c r="X20" s="109"/>
    </row>
    <row r="21" spans="1:24" s="106" customFormat="1" ht="25.35" customHeight="1">
      <c r="A21" s="95">
        <v>9</v>
      </c>
      <c r="B21" s="160">
        <v>6</v>
      </c>
      <c r="C21" s="68" t="s">
        <v>958</v>
      </c>
      <c r="D21" s="67">
        <v>17312</v>
      </c>
      <c r="E21" s="67">
        <v>33030</v>
      </c>
      <c r="F21" s="70">
        <f>(D21-E21)/E21</f>
        <v>-0.47587042082954889</v>
      </c>
      <c r="G21" s="67">
        <v>2603</v>
      </c>
      <c r="H21" s="66">
        <v>50</v>
      </c>
      <c r="I21" s="99">
        <f>G21/H21</f>
        <v>52.06</v>
      </c>
      <c r="J21" s="66">
        <v>16</v>
      </c>
      <c r="K21" s="66">
        <v>3</v>
      </c>
      <c r="L21" s="67">
        <v>104872.57</v>
      </c>
      <c r="M21" s="67">
        <v>15614</v>
      </c>
      <c r="N21" s="127">
        <v>44967</v>
      </c>
      <c r="O21" s="64" t="s">
        <v>130</v>
      </c>
      <c r="P21" s="164" t="s">
        <v>926</v>
      </c>
      <c r="Q21" s="109"/>
      <c r="R21" s="103"/>
      <c r="S21" s="105"/>
      <c r="T21" s="105"/>
      <c r="U21" s="103"/>
      <c r="V21" s="143"/>
      <c r="W21" s="143"/>
      <c r="X21" s="109"/>
    </row>
    <row r="22" spans="1:24" s="106" customFormat="1" ht="25.35" customHeight="1">
      <c r="A22" s="95">
        <v>10</v>
      </c>
      <c r="B22" s="159">
        <v>5</v>
      </c>
      <c r="C22" s="96" t="s">
        <v>870</v>
      </c>
      <c r="D22" s="97">
        <v>16980.79</v>
      </c>
      <c r="E22" s="97">
        <v>33337</v>
      </c>
      <c r="F22" s="98">
        <f>(D22-E22)/E22</f>
        <v>-0.49063233044365118</v>
      </c>
      <c r="G22" s="97">
        <v>3094</v>
      </c>
      <c r="H22" s="99">
        <v>131</v>
      </c>
      <c r="I22" s="99">
        <f t="shared" si="1"/>
        <v>23.618320610687022</v>
      </c>
      <c r="J22" s="99">
        <v>11</v>
      </c>
      <c r="K22" s="99">
        <v>10</v>
      </c>
      <c r="L22" s="97">
        <v>976527.12</v>
      </c>
      <c r="M22" s="97">
        <v>181911</v>
      </c>
      <c r="N22" s="107">
        <v>44916</v>
      </c>
      <c r="O22" s="166" t="s">
        <v>853</v>
      </c>
      <c r="P22" s="59" t="s">
        <v>926</v>
      </c>
      <c r="Q22" s="109"/>
      <c r="R22" s="103"/>
      <c r="S22" s="105"/>
      <c r="T22" s="105"/>
      <c r="U22" s="103"/>
      <c r="V22" s="143"/>
      <c r="W22" s="143"/>
      <c r="X22" s="109"/>
    </row>
    <row r="23" spans="1:24" ht="25.35" customHeight="1">
      <c r="A23" s="95"/>
      <c r="B23" s="160"/>
      <c r="C23" s="52" t="s">
        <v>52</v>
      </c>
      <c r="D23" s="124">
        <f>SUM(D13:D22)</f>
        <v>261037.08999999997</v>
      </c>
      <c r="E23" s="124">
        <v>377090.85</v>
      </c>
      <c r="F23" s="125">
        <f>(D23-E23)/E23</f>
        <v>-0.30776074253724273</v>
      </c>
      <c r="G23" s="124">
        <f>SUM(G13:G22)</f>
        <v>41677</v>
      </c>
      <c r="H23" s="66"/>
      <c r="I23" s="66"/>
      <c r="J23" s="99"/>
      <c r="K23" s="99"/>
      <c r="L23" s="67"/>
      <c r="M23" s="97"/>
      <c r="N23" s="64"/>
      <c r="O23" s="64"/>
      <c r="P23" s="1" t="s">
        <v>926</v>
      </c>
      <c r="U23" s="143"/>
      <c r="V23" s="147"/>
      <c r="W23" s="143"/>
    </row>
    <row r="24" spans="1:24">
      <c r="A24" s="39"/>
      <c r="B24" s="162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  <c r="U24" s="143"/>
      <c r="V24" s="143"/>
      <c r="W24" s="143"/>
    </row>
    <row r="25" spans="1:24" s="106" customFormat="1" ht="25.35" customHeight="1">
      <c r="A25" s="95">
        <v>11</v>
      </c>
      <c r="B25" s="159">
        <v>7</v>
      </c>
      <c r="C25" s="96" t="s">
        <v>936</v>
      </c>
      <c r="D25" s="97">
        <v>14901.48</v>
      </c>
      <c r="E25" s="97">
        <v>30296.89</v>
      </c>
      <c r="F25" s="98">
        <f>(D25-E25)/E25</f>
        <v>-0.50815149673778404</v>
      </c>
      <c r="G25" s="97">
        <v>2106</v>
      </c>
      <c r="H25" s="97">
        <v>68</v>
      </c>
      <c r="I25" s="99">
        <f>G25/H25</f>
        <v>30.970588235294116</v>
      </c>
      <c r="J25" s="97">
        <v>8</v>
      </c>
      <c r="K25" s="99">
        <v>5</v>
      </c>
      <c r="L25" s="97">
        <v>235371.79000000004</v>
      </c>
      <c r="M25" s="97">
        <v>41880</v>
      </c>
      <c r="N25" s="107">
        <v>44960</v>
      </c>
      <c r="O25" s="101" t="s">
        <v>184</v>
      </c>
      <c r="P25" s="149"/>
      <c r="Q25" s="109"/>
      <c r="R25" s="103"/>
      <c r="S25" s="105"/>
      <c r="T25" s="105"/>
      <c r="U25" s="103"/>
      <c r="V25" s="143"/>
      <c r="W25" s="143"/>
      <c r="X25" s="109"/>
    </row>
    <row r="26" spans="1:24" s="106" customFormat="1" ht="25.35" customHeight="1">
      <c r="A26" s="95">
        <v>12</v>
      </c>
      <c r="B26" s="157" t="s">
        <v>34</v>
      </c>
      <c r="C26" s="96" t="s">
        <v>981</v>
      </c>
      <c r="D26" s="97">
        <v>11784</v>
      </c>
      <c r="E26" s="97" t="s">
        <v>36</v>
      </c>
      <c r="F26" s="98" t="s">
        <v>36</v>
      </c>
      <c r="G26" s="97">
        <v>1722</v>
      </c>
      <c r="H26" s="99" t="s">
        <v>36</v>
      </c>
      <c r="I26" s="99" t="s">
        <v>36</v>
      </c>
      <c r="J26" s="99">
        <v>11</v>
      </c>
      <c r="K26" s="99">
        <v>1</v>
      </c>
      <c r="L26" s="97">
        <v>11784</v>
      </c>
      <c r="M26" s="97">
        <v>1722</v>
      </c>
      <c r="N26" s="107">
        <v>44981</v>
      </c>
      <c r="O26" s="101" t="s">
        <v>47</v>
      </c>
      <c r="P26" s="149"/>
      <c r="Q26" s="109"/>
      <c r="R26" s="103"/>
      <c r="S26" s="105"/>
      <c r="T26" s="105"/>
      <c r="U26" s="103"/>
      <c r="V26" s="143"/>
      <c r="W26" s="143"/>
      <c r="X26" s="109"/>
    </row>
    <row r="27" spans="1:24" s="106" customFormat="1" ht="25.35" customHeight="1">
      <c r="A27" s="95">
        <v>13</v>
      </c>
      <c r="B27" s="159">
        <v>9</v>
      </c>
      <c r="C27" s="96" t="s">
        <v>888</v>
      </c>
      <c r="D27" s="97">
        <v>9492.76</v>
      </c>
      <c r="E27" s="97">
        <v>14960.93</v>
      </c>
      <c r="F27" s="98">
        <f>(D27-E27)/E27</f>
        <v>-0.36549666364323607</v>
      </c>
      <c r="G27" s="97">
        <v>1322</v>
      </c>
      <c r="H27" s="97">
        <v>49</v>
      </c>
      <c r="I27" s="99">
        <f>G27/H27</f>
        <v>26.979591836734695</v>
      </c>
      <c r="J27" s="97">
        <v>4</v>
      </c>
      <c r="K27" s="99">
        <v>9</v>
      </c>
      <c r="L27" s="97">
        <v>886837.3899999999</v>
      </c>
      <c r="M27" s="97">
        <v>133743</v>
      </c>
      <c r="N27" s="107" t="s">
        <v>894</v>
      </c>
      <c r="O27" s="101" t="s">
        <v>402</v>
      </c>
      <c r="P27" s="149"/>
      <c r="Q27" s="109"/>
      <c r="R27" s="103"/>
      <c r="S27" s="105"/>
      <c r="T27" s="105"/>
      <c r="U27" s="103"/>
      <c r="V27" s="143"/>
      <c r="W27" s="143"/>
      <c r="X27" s="109"/>
    </row>
    <row r="28" spans="1:24" s="106" customFormat="1" ht="25.35" customHeight="1">
      <c r="A28" s="95">
        <v>14</v>
      </c>
      <c r="B28" s="159">
        <v>8</v>
      </c>
      <c r="C28" s="96" t="s">
        <v>947</v>
      </c>
      <c r="D28" s="97">
        <v>9396.27</v>
      </c>
      <c r="E28" s="97">
        <v>20326.45</v>
      </c>
      <c r="F28" s="98">
        <f t="shared" ref="F28:F37" si="2">(D28-E28)/E28</f>
        <v>-0.53773187152700053</v>
      </c>
      <c r="G28" s="97">
        <v>1344</v>
      </c>
      <c r="H28" s="99">
        <v>40</v>
      </c>
      <c r="I28" s="99">
        <f t="shared" ref="I28:I33" si="3">G28/H28</f>
        <v>33.6</v>
      </c>
      <c r="J28" s="99">
        <v>8</v>
      </c>
      <c r="K28" s="99">
        <v>3</v>
      </c>
      <c r="L28" s="97">
        <v>140375.14000000001</v>
      </c>
      <c r="M28" s="97">
        <v>18288</v>
      </c>
      <c r="N28" s="107">
        <v>44967</v>
      </c>
      <c r="O28" s="101" t="s">
        <v>56</v>
      </c>
      <c r="P28" s="149"/>
      <c r="Q28" s="109"/>
      <c r="R28" s="103"/>
      <c r="S28" s="105"/>
      <c r="T28" s="105"/>
      <c r="U28" s="103"/>
      <c r="V28" s="143"/>
      <c r="W28" s="143"/>
      <c r="X28" s="109"/>
    </row>
    <row r="29" spans="1:24" s="106" customFormat="1" ht="25.35" customHeight="1">
      <c r="A29" s="95">
        <v>15</v>
      </c>
      <c r="B29" s="157">
        <v>11</v>
      </c>
      <c r="C29" s="96" t="s">
        <v>928</v>
      </c>
      <c r="D29" s="97">
        <v>6579.68</v>
      </c>
      <c r="E29" s="97">
        <v>8805.7900000000009</v>
      </c>
      <c r="F29" s="98">
        <f t="shared" si="2"/>
        <v>-0.25280071407562527</v>
      </c>
      <c r="G29" s="97">
        <v>925</v>
      </c>
      <c r="H29" s="99">
        <v>33</v>
      </c>
      <c r="I29" s="99">
        <f t="shared" si="3"/>
        <v>28.030303030303031</v>
      </c>
      <c r="J29" s="99">
        <v>3</v>
      </c>
      <c r="K29" s="99">
        <v>5</v>
      </c>
      <c r="L29" s="97">
        <v>93958.55</v>
      </c>
      <c r="M29" s="97">
        <v>13994</v>
      </c>
      <c r="N29" s="107">
        <v>44953</v>
      </c>
      <c r="O29" s="101" t="s">
        <v>41</v>
      </c>
      <c r="P29" s="149"/>
      <c r="Q29" s="109"/>
      <c r="R29" s="103"/>
      <c r="S29" s="105"/>
      <c r="T29" s="105"/>
      <c r="U29" s="103"/>
      <c r="V29" s="143"/>
      <c r="W29" s="143"/>
      <c r="X29" s="109"/>
    </row>
    <row r="30" spans="1:24" s="106" customFormat="1" ht="25.35" customHeight="1">
      <c r="A30" s="95">
        <v>16</v>
      </c>
      <c r="B30" s="157">
        <v>14</v>
      </c>
      <c r="C30" s="96" t="s">
        <v>952</v>
      </c>
      <c r="D30" s="97">
        <v>4902.5</v>
      </c>
      <c r="E30" s="97">
        <v>3883.7</v>
      </c>
      <c r="F30" s="98">
        <f t="shared" si="2"/>
        <v>0.26232716224219177</v>
      </c>
      <c r="G30" s="97">
        <v>874</v>
      </c>
      <c r="H30" s="99">
        <v>14</v>
      </c>
      <c r="I30" s="99">
        <f t="shared" si="3"/>
        <v>62.428571428571431</v>
      </c>
      <c r="J30" s="99">
        <v>5</v>
      </c>
      <c r="K30" s="99">
        <v>4</v>
      </c>
      <c r="L30" s="97">
        <v>31264.400000000001</v>
      </c>
      <c r="M30" s="97">
        <v>5051</v>
      </c>
      <c r="N30" s="107">
        <v>44960</v>
      </c>
      <c r="O30" s="101" t="s">
        <v>43</v>
      </c>
      <c r="P30" s="149"/>
      <c r="Q30" s="109"/>
      <c r="R30" s="103"/>
      <c r="S30" s="105"/>
      <c r="T30" s="105"/>
      <c r="U30" s="103"/>
      <c r="V30" s="143"/>
      <c r="W30" s="143"/>
      <c r="X30" s="109"/>
    </row>
    <row r="31" spans="1:24" s="106" customFormat="1" ht="25.35" customHeight="1">
      <c r="A31" s="95">
        <v>17</v>
      </c>
      <c r="B31" s="157">
        <v>13</v>
      </c>
      <c r="C31" s="96" t="s">
        <v>918</v>
      </c>
      <c r="D31" s="97">
        <v>4339.3599999999997</v>
      </c>
      <c r="E31" s="97">
        <v>4324.3500000000004</v>
      </c>
      <c r="F31" s="98">
        <f t="shared" si="2"/>
        <v>3.4710418906886138E-3</v>
      </c>
      <c r="G31" s="97">
        <v>749</v>
      </c>
      <c r="H31" s="99">
        <v>10</v>
      </c>
      <c r="I31" s="99">
        <f t="shared" si="3"/>
        <v>74.900000000000006</v>
      </c>
      <c r="J31" s="99">
        <v>3</v>
      </c>
      <c r="K31" s="99">
        <v>6</v>
      </c>
      <c r="L31" s="97">
        <v>97993.42</v>
      </c>
      <c r="M31" s="97">
        <v>14768</v>
      </c>
      <c r="N31" s="107">
        <v>44946</v>
      </c>
      <c r="O31" s="101" t="s">
        <v>853</v>
      </c>
      <c r="P31" s="149"/>
      <c r="Q31" s="109"/>
      <c r="R31" s="103"/>
      <c r="S31" s="105"/>
      <c r="T31" s="105"/>
      <c r="U31" s="103"/>
      <c r="V31" s="143"/>
      <c r="W31" s="143"/>
      <c r="X31" s="109"/>
    </row>
    <row r="32" spans="1:24" s="106" customFormat="1" ht="25.35" customHeight="1">
      <c r="A32" s="95">
        <v>18</v>
      </c>
      <c r="B32" s="159" t="s">
        <v>34</v>
      </c>
      <c r="C32" s="96" t="s">
        <v>1007</v>
      </c>
      <c r="D32" s="97">
        <v>4292.1400000000003</v>
      </c>
      <c r="E32" s="97" t="s">
        <v>36</v>
      </c>
      <c r="F32" s="98" t="s">
        <v>36</v>
      </c>
      <c r="G32" s="97">
        <v>493</v>
      </c>
      <c r="H32" s="99">
        <v>9</v>
      </c>
      <c r="I32" s="99">
        <f t="shared" si="3"/>
        <v>54.777777777777779</v>
      </c>
      <c r="J32" s="99">
        <v>5</v>
      </c>
      <c r="K32" s="99">
        <v>1</v>
      </c>
      <c r="L32" s="97">
        <v>4292.1400000000003</v>
      </c>
      <c r="M32" s="97">
        <v>493</v>
      </c>
      <c r="N32" s="107">
        <v>44981</v>
      </c>
      <c r="O32" s="64" t="s">
        <v>1006</v>
      </c>
      <c r="P32" s="149"/>
      <c r="Q32" s="109"/>
      <c r="R32" s="103"/>
      <c r="S32" s="105"/>
      <c r="T32" s="105"/>
      <c r="U32" s="103"/>
      <c r="V32" s="143"/>
      <c r="W32" s="143"/>
      <c r="X32" s="109"/>
    </row>
    <row r="33" spans="1:24" s="106" customFormat="1" ht="25.35" customHeight="1">
      <c r="A33" s="95">
        <v>19</v>
      </c>
      <c r="B33" s="159">
        <v>10</v>
      </c>
      <c r="C33" s="96" t="s">
        <v>949</v>
      </c>
      <c r="D33" s="97">
        <v>2900.69</v>
      </c>
      <c r="E33" s="97">
        <v>12778.14</v>
      </c>
      <c r="F33" s="98">
        <f t="shared" si="2"/>
        <v>-0.77299591333323936</v>
      </c>
      <c r="G33" s="97">
        <v>425</v>
      </c>
      <c r="H33" s="99">
        <v>23</v>
      </c>
      <c r="I33" s="99">
        <f t="shared" si="3"/>
        <v>18.478260869565219</v>
      </c>
      <c r="J33" s="99">
        <v>5</v>
      </c>
      <c r="K33" s="99">
        <v>3</v>
      </c>
      <c r="L33" s="97">
        <v>43367.54</v>
      </c>
      <c r="M33" s="97">
        <v>6386</v>
      </c>
      <c r="N33" s="107">
        <v>44967</v>
      </c>
      <c r="O33" s="101" t="s">
        <v>41</v>
      </c>
      <c r="P33" s="149"/>
      <c r="Q33" s="109"/>
      <c r="R33" s="103"/>
      <c r="S33" s="105"/>
      <c r="T33" s="105"/>
      <c r="U33" s="103"/>
      <c r="V33" s="143"/>
      <c r="W33" s="143"/>
      <c r="X33" s="109"/>
    </row>
    <row r="34" spans="1:24" s="106" customFormat="1" ht="25.35" customHeight="1">
      <c r="A34" s="95">
        <v>20</v>
      </c>
      <c r="B34" s="157">
        <v>15</v>
      </c>
      <c r="C34" s="96" t="s">
        <v>915</v>
      </c>
      <c r="D34" s="97">
        <v>2302</v>
      </c>
      <c r="E34" s="97">
        <v>3597</v>
      </c>
      <c r="F34" s="98">
        <f t="shared" si="2"/>
        <v>-0.36002224075618572</v>
      </c>
      <c r="G34" s="97">
        <v>461</v>
      </c>
      <c r="H34" s="97" t="s">
        <v>36</v>
      </c>
      <c r="I34" s="97" t="s">
        <v>36</v>
      </c>
      <c r="J34" s="97">
        <v>5</v>
      </c>
      <c r="K34" s="99">
        <v>7</v>
      </c>
      <c r="L34" s="97">
        <v>67650</v>
      </c>
      <c r="M34" s="97">
        <v>13942</v>
      </c>
      <c r="N34" s="107">
        <v>44939</v>
      </c>
      <c r="O34" s="101" t="s">
        <v>47</v>
      </c>
      <c r="P34" s="149"/>
      <c r="Q34" s="109"/>
      <c r="R34" s="103"/>
      <c r="S34" s="105"/>
      <c r="T34" s="105"/>
      <c r="U34" s="103"/>
      <c r="V34" s="143"/>
      <c r="W34" s="143"/>
      <c r="X34" s="109"/>
    </row>
    <row r="35" spans="1:24" ht="25.35" customHeight="1">
      <c r="A35" s="95"/>
      <c r="B35" s="160"/>
      <c r="C35" s="52" t="s">
        <v>66</v>
      </c>
      <c r="D35" s="124">
        <f>SUM(D23:D34)</f>
        <v>331927.96999999997</v>
      </c>
      <c r="E35" s="124">
        <v>415917.91999999993</v>
      </c>
      <c r="F35" s="125">
        <f>(D35-E35)/E35</f>
        <v>-0.20193876234041555</v>
      </c>
      <c r="G35" s="126">
        <f>SUM(G23:G34)</f>
        <v>52098</v>
      </c>
      <c r="H35" s="66"/>
      <c r="I35" s="66"/>
      <c r="J35" s="99"/>
      <c r="K35" s="99"/>
      <c r="L35" s="67"/>
      <c r="M35" s="97"/>
      <c r="N35" s="64"/>
      <c r="O35" s="64"/>
    </row>
    <row r="36" spans="1:24">
      <c r="A36" s="39"/>
      <c r="B36" s="162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4" s="106" customFormat="1" ht="25.35" customHeight="1">
      <c r="A37" s="95">
        <v>21</v>
      </c>
      <c r="B37" s="157">
        <v>16</v>
      </c>
      <c r="C37" s="96" t="s">
        <v>886</v>
      </c>
      <c r="D37" s="99">
        <v>2191.3200000000002</v>
      </c>
      <c r="E37" s="99">
        <v>3495.41</v>
      </c>
      <c r="F37" s="98">
        <f t="shared" si="2"/>
        <v>-0.3730864190466926</v>
      </c>
      <c r="G37" s="97">
        <v>467</v>
      </c>
      <c r="H37" s="97">
        <v>18</v>
      </c>
      <c r="I37" s="99">
        <f>G37/H37</f>
        <v>25.944444444444443</v>
      </c>
      <c r="J37" s="99">
        <v>6</v>
      </c>
      <c r="K37" s="99">
        <v>9</v>
      </c>
      <c r="L37" s="97">
        <v>160481.45000000004</v>
      </c>
      <c r="M37" s="97">
        <v>32593</v>
      </c>
      <c r="N37" s="107" t="s">
        <v>894</v>
      </c>
      <c r="O37" s="101" t="s">
        <v>893</v>
      </c>
      <c r="P37" s="149"/>
      <c r="Q37" s="109"/>
      <c r="R37" s="103"/>
      <c r="S37" s="105"/>
      <c r="T37" s="105"/>
      <c r="U37" s="143"/>
      <c r="V37" s="143"/>
      <c r="W37" s="143"/>
      <c r="X37" s="109"/>
    </row>
    <row r="38" spans="1:24" s="106" customFormat="1" ht="25.35" customHeight="1">
      <c r="A38" s="95">
        <v>22</v>
      </c>
      <c r="B38" s="157" t="s">
        <v>34</v>
      </c>
      <c r="C38" s="96" t="s">
        <v>988</v>
      </c>
      <c r="D38" s="97">
        <v>1752.8</v>
      </c>
      <c r="E38" s="98" t="s">
        <v>36</v>
      </c>
      <c r="F38" s="98" t="s">
        <v>36</v>
      </c>
      <c r="G38" s="97">
        <v>453</v>
      </c>
      <c r="H38" s="99">
        <v>22</v>
      </c>
      <c r="I38" s="99">
        <f>G38/H38</f>
        <v>20.59090909090909</v>
      </c>
      <c r="J38" s="99">
        <v>3</v>
      </c>
      <c r="K38" s="99">
        <v>1</v>
      </c>
      <c r="L38" s="97">
        <v>1752.8</v>
      </c>
      <c r="M38" s="97">
        <v>453</v>
      </c>
      <c r="N38" s="107">
        <v>44981</v>
      </c>
      <c r="O38" s="101" t="s">
        <v>80</v>
      </c>
      <c r="P38" s="149"/>
      <c r="Q38" s="109"/>
      <c r="R38" s="103"/>
      <c r="S38" s="105"/>
      <c r="T38" s="105"/>
      <c r="U38" s="143"/>
      <c r="V38" s="143"/>
      <c r="W38" s="143"/>
      <c r="X38" s="109"/>
    </row>
    <row r="39" spans="1:24" s="106" customFormat="1" ht="25.35" customHeight="1">
      <c r="A39" s="95">
        <v>23</v>
      </c>
      <c r="B39" s="157" t="s">
        <v>34</v>
      </c>
      <c r="C39" s="96" t="s">
        <v>997</v>
      </c>
      <c r="D39" s="97">
        <v>1618.07</v>
      </c>
      <c r="E39" s="98" t="s">
        <v>36</v>
      </c>
      <c r="F39" s="98" t="s">
        <v>36</v>
      </c>
      <c r="G39" s="97">
        <v>376</v>
      </c>
      <c r="H39" s="99">
        <v>10</v>
      </c>
      <c r="I39" s="99">
        <f>G39/H39</f>
        <v>37.6</v>
      </c>
      <c r="J39" s="99">
        <v>5</v>
      </c>
      <c r="K39" s="99">
        <v>1</v>
      </c>
      <c r="L39" s="97">
        <v>1618.0700000000002</v>
      </c>
      <c r="M39" s="97">
        <v>376</v>
      </c>
      <c r="N39" s="107">
        <v>44981</v>
      </c>
      <c r="O39" s="101" t="s">
        <v>139</v>
      </c>
      <c r="P39" s="149"/>
      <c r="Q39" s="109"/>
      <c r="R39" s="103"/>
      <c r="S39" s="105"/>
      <c r="T39" s="105"/>
      <c r="U39" s="143"/>
      <c r="V39" s="143"/>
      <c r="W39" s="143"/>
      <c r="X39" s="109"/>
    </row>
    <row r="40" spans="1:24" s="106" customFormat="1" ht="25.35" customHeight="1">
      <c r="A40" s="95">
        <v>24</v>
      </c>
      <c r="B40" s="157" t="s">
        <v>58</v>
      </c>
      <c r="C40" s="96" t="s">
        <v>979</v>
      </c>
      <c r="D40" s="97">
        <v>1611.32</v>
      </c>
      <c r="E40" s="98" t="s">
        <v>36</v>
      </c>
      <c r="F40" s="98" t="s">
        <v>36</v>
      </c>
      <c r="G40" s="97">
        <v>241</v>
      </c>
      <c r="H40" s="97">
        <v>5</v>
      </c>
      <c r="I40" s="99">
        <f t="shared" ref="I40:I51" si="4">G40/H40</f>
        <v>48.2</v>
      </c>
      <c r="J40" s="97">
        <v>4</v>
      </c>
      <c r="K40" s="99">
        <v>0</v>
      </c>
      <c r="L40" s="97">
        <v>1611.32</v>
      </c>
      <c r="M40" s="97">
        <v>241</v>
      </c>
      <c r="N40" s="101" t="s">
        <v>60</v>
      </c>
      <c r="O40" s="101" t="s">
        <v>980</v>
      </c>
      <c r="P40" s="149"/>
      <c r="Q40" s="109"/>
      <c r="R40" s="103"/>
      <c r="S40" s="105"/>
      <c r="T40" s="105"/>
      <c r="U40" s="143"/>
      <c r="V40" s="143"/>
      <c r="W40" s="143"/>
      <c r="X40" s="109"/>
    </row>
    <row r="41" spans="1:24" s="106" customFormat="1" ht="25.35" customHeight="1">
      <c r="A41" s="95">
        <v>25</v>
      </c>
      <c r="B41" s="157" t="s">
        <v>58</v>
      </c>
      <c r="C41" s="96" t="s">
        <v>1000</v>
      </c>
      <c r="D41" s="97">
        <v>1357.35</v>
      </c>
      <c r="E41" s="98" t="s">
        <v>36</v>
      </c>
      <c r="F41" s="98" t="s">
        <v>36</v>
      </c>
      <c r="G41" s="97">
        <v>176</v>
      </c>
      <c r="H41" s="99">
        <v>7</v>
      </c>
      <c r="I41" s="99">
        <f t="shared" si="4"/>
        <v>25.142857142857142</v>
      </c>
      <c r="J41" s="99">
        <v>5</v>
      </c>
      <c r="K41" s="99">
        <v>0</v>
      </c>
      <c r="L41" s="97">
        <v>1357.35</v>
      </c>
      <c r="M41" s="97">
        <v>176</v>
      </c>
      <c r="N41" s="101" t="s">
        <v>60</v>
      </c>
      <c r="O41" s="101" t="s">
        <v>56</v>
      </c>
      <c r="P41" s="149"/>
      <c r="Q41" s="109"/>
      <c r="R41" s="103"/>
      <c r="S41" s="105"/>
      <c r="T41" s="105"/>
      <c r="U41" s="143"/>
      <c r="V41" s="143"/>
      <c r="W41" s="143"/>
      <c r="X41" s="109"/>
    </row>
    <row r="42" spans="1:24" s="106" customFormat="1" ht="25.35" customHeight="1">
      <c r="A42" s="95">
        <v>26</v>
      </c>
      <c r="B42" s="163" t="s">
        <v>36</v>
      </c>
      <c r="C42" s="96" t="s">
        <v>984</v>
      </c>
      <c r="D42" s="97">
        <v>1177.5</v>
      </c>
      <c r="E42" s="98" t="s">
        <v>36</v>
      </c>
      <c r="F42" s="98" t="s">
        <v>36</v>
      </c>
      <c r="G42" s="97">
        <v>229</v>
      </c>
      <c r="H42" s="97">
        <v>2</v>
      </c>
      <c r="I42" s="99">
        <f t="shared" si="4"/>
        <v>114.5</v>
      </c>
      <c r="J42" s="97">
        <v>1</v>
      </c>
      <c r="K42" s="99" t="s">
        <v>36</v>
      </c>
      <c r="L42" s="97">
        <v>48656.36</v>
      </c>
      <c r="M42" s="97">
        <v>9480</v>
      </c>
      <c r="N42" s="107">
        <v>41950</v>
      </c>
      <c r="O42" s="101" t="s">
        <v>56</v>
      </c>
      <c r="P42" s="108"/>
      <c r="Q42" s="109"/>
      <c r="R42" s="103"/>
      <c r="S42" s="105"/>
      <c r="T42" s="105"/>
      <c r="U42" s="143"/>
      <c r="V42" s="143"/>
      <c r="W42" s="143"/>
      <c r="X42" s="109"/>
    </row>
    <row r="43" spans="1:24" s="106" customFormat="1" ht="25.35" customHeight="1">
      <c r="A43" s="95">
        <v>27</v>
      </c>
      <c r="B43" s="157">
        <v>20</v>
      </c>
      <c r="C43" s="96" t="s">
        <v>903</v>
      </c>
      <c r="D43" s="97">
        <v>966.1</v>
      </c>
      <c r="E43" s="97">
        <v>1288.0999999999999</v>
      </c>
      <c r="F43" s="98">
        <f>(D43-E43)/E43</f>
        <v>-0.24998059156897751</v>
      </c>
      <c r="G43" s="97">
        <v>175</v>
      </c>
      <c r="H43" s="99">
        <v>4</v>
      </c>
      <c r="I43" s="99">
        <f t="shared" si="4"/>
        <v>43.75</v>
      </c>
      <c r="J43" s="99">
        <v>4</v>
      </c>
      <c r="K43" s="99">
        <v>8</v>
      </c>
      <c r="L43" s="97">
        <v>42420.089999999989</v>
      </c>
      <c r="M43" s="97">
        <v>6896</v>
      </c>
      <c r="N43" s="107" t="s">
        <v>904</v>
      </c>
      <c r="O43" s="101" t="s">
        <v>893</v>
      </c>
      <c r="P43" s="108"/>
      <c r="Q43" s="109"/>
      <c r="R43" s="103"/>
      <c r="S43" s="105"/>
      <c r="T43" s="105"/>
      <c r="U43" s="143"/>
      <c r="V43" s="143"/>
      <c r="W43" s="143"/>
      <c r="X43" s="109"/>
    </row>
    <row r="44" spans="1:24" s="106" customFormat="1" ht="25.35" customHeight="1">
      <c r="A44" s="95">
        <v>28</v>
      </c>
      <c r="B44" s="160">
        <v>21</v>
      </c>
      <c r="C44" s="68" t="s">
        <v>912</v>
      </c>
      <c r="D44" s="67">
        <v>891.5</v>
      </c>
      <c r="E44" s="67">
        <v>1086</v>
      </c>
      <c r="F44" s="98">
        <f t="shared" ref="F44:F50" si="5">(D44-E44)/E44</f>
        <v>-0.17909760589318599</v>
      </c>
      <c r="G44" s="67">
        <v>153</v>
      </c>
      <c r="H44" s="66">
        <v>4</v>
      </c>
      <c r="I44" s="99">
        <f t="shared" si="4"/>
        <v>38.25</v>
      </c>
      <c r="J44" s="66">
        <v>3</v>
      </c>
      <c r="K44" s="66">
        <v>7</v>
      </c>
      <c r="L44" s="67">
        <v>19667.990000000002</v>
      </c>
      <c r="M44" s="67">
        <v>3161</v>
      </c>
      <c r="N44" s="127" t="s">
        <v>913</v>
      </c>
      <c r="O44" s="64" t="s">
        <v>82</v>
      </c>
      <c r="P44" s="164" t="s">
        <v>926</v>
      </c>
      <c r="Q44" s="109"/>
      <c r="R44" s="103"/>
      <c r="S44" s="105"/>
      <c r="T44" s="105"/>
      <c r="U44" s="143"/>
      <c r="V44" s="143"/>
      <c r="W44" s="143"/>
      <c r="X44" s="109"/>
    </row>
    <row r="45" spans="1:24" s="106" customFormat="1" ht="25.35" customHeight="1">
      <c r="A45" s="95">
        <v>29</v>
      </c>
      <c r="B45" s="160" t="s">
        <v>34</v>
      </c>
      <c r="C45" s="68" t="s">
        <v>1005</v>
      </c>
      <c r="D45" s="67">
        <v>791.42</v>
      </c>
      <c r="E45" s="98" t="s">
        <v>36</v>
      </c>
      <c r="F45" s="98" t="s">
        <v>36</v>
      </c>
      <c r="G45" s="67">
        <v>99</v>
      </c>
      <c r="H45" s="66">
        <v>3</v>
      </c>
      <c r="I45" s="99">
        <f t="shared" si="4"/>
        <v>33</v>
      </c>
      <c r="J45" s="66">
        <v>3</v>
      </c>
      <c r="K45" s="66">
        <v>1</v>
      </c>
      <c r="L45" s="67">
        <v>791.42</v>
      </c>
      <c r="M45" s="67">
        <v>99</v>
      </c>
      <c r="N45" s="127">
        <v>44981</v>
      </c>
      <c r="O45" s="64" t="s">
        <v>1006</v>
      </c>
      <c r="P45" s="164"/>
      <c r="Q45" s="109"/>
      <c r="R45" s="103"/>
      <c r="S45" s="105"/>
      <c r="T45" s="105"/>
      <c r="U45" s="143"/>
      <c r="V45" s="143"/>
      <c r="W45" s="143"/>
      <c r="X45" s="109"/>
    </row>
    <row r="46" spans="1:24" s="106" customFormat="1" ht="25.35" customHeight="1">
      <c r="A46" s="95">
        <v>30</v>
      </c>
      <c r="B46" s="157">
        <v>22</v>
      </c>
      <c r="C46" s="96" t="s">
        <v>929</v>
      </c>
      <c r="D46" s="97">
        <v>742.1</v>
      </c>
      <c r="E46" s="97">
        <v>988.9</v>
      </c>
      <c r="F46" s="98">
        <f t="shared" si="5"/>
        <v>-0.24957022954798258</v>
      </c>
      <c r="G46" s="97">
        <v>119</v>
      </c>
      <c r="H46" s="99">
        <v>4</v>
      </c>
      <c r="I46" s="99">
        <f t="shared" si="4"/>
        <v>29.75</v>
      </c>
      <c r="J46" s="99">
        <v>3</v>
      </c>
      <c r="K46" s="99">
        <v>5</v>
      </c>
      <c r="L46" s="97">
        <v>28107.38</v>
      </c>
      <c r="M46" s="97">
        <v>4777</v>
      </c>
      <c r="N46" s="107">
        <v>44953</v>
      </c>
      <c r="O46" s="101" t="s">
        <v>41</v>
      </c>
      <c r="P46" s="108"/>
      <c r="Q46" s="109"/>
      <c r="R46" s="103"/>
      <c r="S46" s="105"/>
      <c r="T46" s="105"/>
      <c r="U46" s="143"/>
      <c r="V46" s="143"/>
      <c r="W46" s="143"/>
      <c r="X46" s="109"/>
    </row>
    <row r="47" spans="1:24" ht="25.35" customHeight="1">
      <c r="A47" s="95"/>
      <c r="B47" s="160"/>
      <c r="C47" s="52" t="s">
        <v>90</v>
      </c>
      <c r="D47" s="124">
        <f>SUM(D35:D46)</f>
        <v>345027.4499999999</v>
      </c>
      <c r="E47" s="124">
        <v>423110.09999999992</v>
      </c>
      <c r="F47" s="125">
        <f>(D47-E47)/E47</f>
        <v>-0.18454451926342585</v>
      </c>
      <c r="G47" s="126">
        <f>SUM(G35:G46)</f>
        <v>54586</v>
      </c>
      <c r="H47" s="66"/>
      <c r="I47" s="66"/>
      <c r="J47" s="99"/>
      <c r="K47" s="99"/>
      <c r="L47" s="67"/>
      <c r="M47" s="97"/>
      <c r="N47" s="64"/>
      <c r="O47" s="64"/>
    </row>
    <row r="48" spans="1:24">
      <c r="A48" s="39"/>
      <c r="B48" s="162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4" s="106" customFormat="1" ht="25.35" customHeight="1">
      <c r="A49" s="95">
        <v>31</v>
      </c>
      <c r="B49" s="157">
        <v>18</v>
      </c>
      <c r="C49" s="96" t="s">
        <v>976</v>
      </c>
      <c r="D49" s="97">
        <v>544.4</v>
      </c>
      <c r="E49" s="97">
        <v>1497.8</v>
      </c>
      <c r="F49" s="98">
        <f t="shared" si="5"/>
        <v>-0.63653358258779547</v>
      </c>
      <c r="G49" s="97">
        <v>102</v>
      </c>
      <c r="H49" s="99">
        <v>4</v>
      </c>
      <c r="I49" s="99">
        <f t="shared" si="4"/>
        <v>25.5</v>
      </c>
      <c r="J49" s="99">
        <v>2</v>
      </c>
      <c r="K49" s="99">
        <v>2</v>
      </c>
      <c r="L49" s="97">
        <v>2042.2</v>
      </c>
      <c r="M49" s="97">
        <v>270</v>
      </c>
      <c r="N49" s="107">
        <v>44974</v>
      </c>
      <c r="O49" s="101" t="s">
        <v>570</v>
      </c>
      <c r="P49" s="108"/>
      <c r="Q49" s="109"/>
      <c r="R49" s="103"/>
      <c r="S49" s="105"/>
      <c r="T49" s="105"/>
      <c r="U49" s="143"/>
      <c r="V49" s="143"/>
      <c r="W49" s="143"/>
      <c r="X49" s="109"/>
    </row>
    <row r="50" spans="1:24" s="106" customFormat="1" ht="25.35" customHeight="1">
      <c r="A50" s="95">
        <v>32</v>
      </c>
      <c r="B50" s="157">
        <v>19</v>
      </c>
      <c r="C50" s="96" t="s">
        <v>933</v>
      </c>
      <c r="D50" s="97">
        <v>534.1</v>
      </c>
      <c r="E50" s="97">
        <v>1483.52</v>
      </c>
      <c r="F50" s="98">
        <f t="shared" si="5"/>
        <v>-0.6399778904227782</v>
      </c>
      <c r="G50" s="97">
        <v>88</v>
      </c>
      <c r="H50" s="97">
        <v>9</v>
      </c>
      <c r="I50" s="99">
        <f t="shared" si="4"/>
        <v>9.7777777777777786</v>
      </c>
      <c r="J50" s="97">
        <v>3</v>
      </c>
      <c r="K50" s="99">
        <v>5</v>
      </c>
      <c r="L50" s="97">
        <v>24553.500000000004</v>
      </c>
      <c r="M50" s="97">
        <v>4109</v>
      </c>
      <c r="N50" s="107">
        <v>44953</v>
      </c>
      <c r="O50" s="101" t="s">
        <v>934</v>
      </c>
      <c r="P50" s="108"/>
      <c r="Q50" s="109"/>
      <c r="R50" s="103"/>
      <c r="S50" s="105"/>
      <c r="T50" s="105"/>
      <c r="U50" s="143"/>
      <c r="V50" s="143"/>
      <c r="W50" s="143"/>
      <c r="X50" s="109"/>
    </row>
    <row r="51" spans="1:24" s="106" customFormat="1" ht="25.35" customHeight="1">
      <c r="A51" s="95">
        <v>33</v>
      </c>
      <c r="B51" s="163" t="s">
        <v>36</v>
      </c>
      <c r="C51" s="96" t="s">
        <v>51</v>
      </c>
      <c r="D51" s="97">
        <v>528</v>
      </c>
      <c r="E51" s="98" t="s">
        <v>36</v>
      </c>
      <c r="F51" s="98" t="s">
        <v>36</v>
      </c>
      <c r="G51" s="97">
        <v>176</v>
      </c>
      <c r="H51" s="99">
        <v>1</v>
      </c>
      <c r="I51" s="99">
        <f t="shared" si="4"/>
        <v>176</v>
      </c>
      <c r="J51" s="99">
        <v>1</v>
      </c>
      <c r="K51" s="98" t="s">
        <v>36</v>
      </c>
      <c r="L51" s="97">
        <v>190033.2</v>
      </c>
      <c r="M51" s="97">
        <v>46958</v>
      </c>
      <c r="N51" s="107">
        <v>44659</v>
      </c>
      <c r="O51" s="101" t="s">
        <v>41</v>
      </c>
      <c r="P51" s="108"/>
      <c r="Q51" s="109"/>
      <c r="R51" s="103"/>
      <c r="S51" s="105"/>
      <c r="T51" s="105"/>
      <c r="U51" s="143"/>
      <c r="V51" s="143"/>
      <c r="W51" s="143"/>
      <c r="X51" s="109"/>
    </row>
    <row r="52" spans="1:24" s="106" customFormat="1" ht="25.35" customHeight="1">
      <c r="A52" s="95">
        <v>34</v>
      </c>
      <c r="B52" s="157">
        <v>30</v>
      </c>
      <c r="C52" s="96" t="s">
        <v>895</v>
      </c>
      <c r="D52" s="97">
        <v>524</v>
      </c>
      <c r="E52" s="97">
        <v>424.83</v>
      </c>
      <c r="F52" s="98">
        <f>(D52-E52)/E52</f>
        <v>0.23343455029070456</v>
      </c>
      <c r="G52" s="97">
        <v>102</v>
      </c>
      <c r="H52" s="99">
        <v>1</v>
      </c>
      <c r="I52" s="99">
        <f>G52/H52</f>
        <v>102</v>
      </c>
      <c r="J52" s="99">
        <v>1</v>
      </c>
      <c r="K52" s="99">
        <v>8</v>
      </c>
      <c r="L52" s="97">
        <v>79596.28</v>
      </c>
      <c r="M52" s="97">
        <v>12469</v>
      </c>
      <c r="N52" s="107">
        <v>44932</v>
      </c>
      <c r="O52" s="101" t="s">
        <v>142</v>
      </c>
      <c r="P52" s="149" t="s">
        <v>926</v>
      </c>
      <c r="Q52" s="109"/>
      <c r="R52" s="103"/>
      <c r="S52" s="105"/>
      <c r="T52" s="105"/>
      <c r="U52" s="143"/>
      <c r="V52" s="143"/>
      <c r="W52" s="143"/>
      <c r="X52" s="109"/>
    </row>
    <row r="53" spans="1:24" customFormat="1" ht="25.35" customHeight="1">
      <c r="A53" s="95">
        <v>35</v>
      </c>
      <c r="B53" s="146" t="s">
        <v>36</v>
      </c>
      <c r="C53" s="96" t="s">
        <v>866</v>
      </c>
      <c r="D53" s="97">
        <v>503.5</v>
      </c>
      <c r="E53" s="98" t="s">
        <v>36</v>
      </c>
      <c r="F53" s="98" t="s">
        <v>36</v>
      </c>
      <c r="G53" s="97">
        <v>97</v>
      </c>
      <c r="H53" s="99">
        <v>2</v>
      </c>
      <c r="I53" s="99">
        <f t="shared" ref="I53:I63" si="6">G53/H53</f>
        <v>48.5</v>
      </c>
      <c r="J53" s="99">
        <v>1</v>
      </c>
      <c r="K53" s="99">
        <v>13</v>
      </c>
      <c r="L53" s="97">
        <v>12944.2</v>
      </c>
      <c r="M53" s="97">
        <v>2374</v>
      </c>
      <c r="N53" s="107">
        <v>44896</v>
      </c>
      <c r="O53" s="101" t="s">
        <v>570</v>
      </c>
      <c r="P53" s="9" t="s">
        <v>926</v>
      </c>
      <c r="Q53" s="137"/>
      <c r="R53" s="129"/>
      <c r="S53" s="132"/>
      <c r="T53" s="132"/>
      <c r="U53" s="147"/>
      <c r="V53" s="147"/>
      <c r="W53" s="147"/>
      <c r="X53" s="137"/>
    </row>
    <row r="54" spans="1:24" s="106" customFormat="1" ht="25.35" customHeight="1">
      <c r="A54" s="95">
        <v>36</v>
      </c>
      <c r="B54" s="158">
        <v>23</v>
      </c>
      <c r="C54" s="68" t="s">
        <v>957</v>
      </c>
      <c r="D54" s="67">
        <v>448.99</v>
      </c>
      <c r="E54" s="67">
        <v>963</v>
      </c>
      <c r="F54" s="70">
        <f>(D54-E54)/E54</f>
        <v>-0.5337590861889927</v>
      </c>
      <c r="G54" s="67">
        <v>133</v>
      </c>
      <c r="H54" s="66">
        <v>4</v>
      </c>
      <c r="I54" s="99">
        <f t="shared" si="6"/>
        <v>33.25</v>
      </c>
      <c r="J54" s="66">
        <v>2</v>
      </c>
      <c r="K54" s="66">
        <v>3</v>
      </c>
      <c r="L54" s="67">
        <v>4940.6000000000004</v>
      </c>
      <c r="M54" s="67">
        <v>1210</v>
      </c>
      <c r="N54" s="127">
        <v>44602</v>
      </c>
      <c r="O54" s="64" t="s">
        <v>82</v>
      </c>
      <c r="P54" s="164" t="s">
        <v>926</v>
      </c>
      <c r="Q54" s="109"/>
      <c r="R54" s="103"/>
      <c r="S54" s="105"/>
      <c r="T54" s="105"/>
      <c r="U54" s="143"/>
      <c r="V54" s="143"/>
      <c r="W54" s="143"/>
      <c r="X54" s="109"/>
    </row>
    <row r="55" spans="1:24" s="106" customFormat="1" ht="25.35" customHeight="1">
      <c r="A55" s="95">
        <v>37</v>
      </c>
      <c r="B55" s="158">
        <v>34</v>
      </c>
      <c r="C55" s="96" t="s">
        <v>974</v>
      </c>
      <c r="D55" s="97">
        <v>395</v>
      </c>
      <c r="E55" s="97">
        <v>169</v>
      </c>
      <c r="F55" s="70">
        <f>(D55-E55)/E55</f>
        <v>1.3372781065088757</v>
      </c>
      <c r="G55" s="97">
        <v>78</v>
      </c>
      <c r="H55" s="99">
        <v>1</v>
      </c>
      <c r="I55" s="99">
        <f t="shared" si="6"/>
        <v>78</v>
      </c>
      <c r="J55" s="99">
        <v>1</v>
      </c>
      <c r="K55" s="99" t="s">
        <v>36</v>
      </c>
      <c r="L55" s="97">
        <v>15395.43</v>
      </c>
      <c r="M55" s="97">
        <v>2873</v>
      </c>
      <c r="N55" s="107">
        <v>40382</v>
      </c>
      <c r="O55" s="101" t="s">
        <v>56</v>
      </c>
      <c r="P55" s="149"/>
      <c r="Q55" s="109"/>
      <c r="R55" s="103"/>
      <c r="S55" s="105"/>
      <c r="T55" s="105"/>
      <c r="U55" s="143"/>
      <c r="V55" s="143"/>
      <c r="W55" s="143"/>
      <c r="X55" s="109"/>
    </row>
    <row r="56" spans="1:24" customFormat="1" ht="25.35" customHeight="1">
      <c r="A56" s="95">
        <v>38</v>
      </c>
      <c r="B56" s="157">
        <v>32</v>
      </c>
      <c r="C56" s="96" t="s">
        <v>774</v>
      </c>
      <c r="D56" s="97">
        <v>334.9</v>
      </c>
      <c r="E56" s="97">
        <v>322.89999999999998</v>
      </c>
      <c r="F56" s="98">
        <f>(D56-E56)/E56</f>
        <v>3.7163208423660582E-2</v>
      </c>
      <c r="G56" s="97">
        <v>49</v>
      </c>
      <c r="H56" s="97">
        <v>6</v>
      </c>
      <c r="I56" s="99">
        <f t="shared" si="6"/>
        <v>8.1666666666666661</v>
      </c>
      <c r="J56" s="97">
        <v>1</v>
      </c>
      <c r="K56" s="99">
        <v>20</v>
      </c>
      <c r="L56" s="97">
        <v>1004712.2900000002</v>
      </c>
      <c r="M56" s="97">
        <v>144213</v>
      </c>
      <c r="N56" s="107">
        <v>44848</v>
      </c>
      <c r="O56" s="101" t="s">
        <v>775</v>
      </c>
      <c r="P56" s="150"/>
      <c r="Q56" s="137"/>
      <c r="R56" s="129"/>
      <c r="S56" s="132"/>
      <c r="T56" s="132"/>
      <c r="U56" s="147"/>
      <c r="V56" s="147"/>
      <c r="W56" s="147"/>
      <c r="X56" s="137"/>
    </row>
    <row r="57" spans="1:24" s="106" customFormat="1" ht="25.35" customHeight="1">
      <c r="A57" s="95">
        <v>39</v>
      </c>
      <c r="B57" s="157">
        <v>12</v>
      </c>
      <c r="C57" s="96" t="s">
        <v>963</v>
      </c>
      <c r="D57" s="97">
        <v>304.5</v>
      </c>
      <c r="E57" s="97">
        <v>8426.51</v>
      </c>
      <c r="F57" s="98">
        <f>(D57-E57)/E57</f>
        <v>-0.96386404335840103</v>
      </c>
      <c r="G57" s="97">
        <v>62</v>
      </c>
      <c r="H57" s="99">
        <v>8</v>
      </c>
      <c r="I57" s="99">
        <f t="shared" si="6"/>
        <v>7.75</v>
      </c>
      <c r="J57" s="99">
        <v>3</v>
      </c>
      <c r="K57" s="99">
        <v>2</v>
      </c>
      <c r="L57" s="97">
        <v>16967.09</v>
      </c>
      <c r="M57" s="97">
        <v>2576</v>
      </c>
      <c r="N57" s="107">
        <v>44974</v>
      </c>
      <c r="O57" s="101" t="s">
        <v>41</v>
      </c>
      <c r="P57" s="149"/>
      <c r="Q57" s="109"/>
      <c r="R57" s="103"/>
      <c r="S57" s="105"/>
      <c r="T57" s="105"/>
      <c r="U57" s="143"/>
      <c r="V57" s="143"/>
      <c r="W57" s="143"/>
      <c r="X57" s="109"/>
    </row>
    <row r="58" spans="1:24" s="106" customFormat="1" ht="25.35" customHeight="1">
      <c r="A58" s="95">
        <v>40</v>
      </c>
      <c r="B58" s="146" t="s">
        <v>36</v>
      </c>
      <c r="C58" s="96" t="s">
        <v>38</v>
      </c>
      <c r="D58" s="97">
        <v>300.26</v>
      </c>
      <c r="E58" s="98" t="s">
        <v>36</v>
      </c>
      <c r="F58" s="98" t="s">
        <v>36</v>
      </c>
      <c r="G58" s="97">
        <v>36</v>
      </c>
      <c r="H58" s="97">
        <v>1</v>
      </c>
      <c r="I58" s="99">
        <f t="shared" si="6"/>
        <v>36</v>
      </c>
      <c r="J58" s="97">
        <v>1</v>
      </c>
      <c r="K58" s="98" t="s">
        <v>36</v>
      </c>
      <c r="L58" s="97">
        <v>363303.58</v>
      </c>
      <c r="M58" s="97">
        <v>54475</v>
      </c>
      <c r="N58" s="107">
        <v>44708</v>
      </c>
      <c r="O58" s="101" t="s">
        <v>853</v>
      </c>
      <c r="P58" s="149"/>
      <c r="Q58" s="109"/>
      <c r="R58" s="103"/>
      <c r="S58" s="105"/>
      <c r="T58" s="105"/>
      <c r="U58" s="143"/>
      <c r="V58" s="143"/>
      <c r="W58" s="143"/>
      <c r="X58" s="109"/>
    </row>
    <row r="59" spans="1:24" ht="25.35" customHeight="1">
      <c r="A59" s="95"/>
      <c r="B59" s="160"/>
      <c r="C59" s="52" t="s">
        <v>255</v>
      </c>
      <c r="D59" s="124">
        <f>SUM(D47:D58)</f>
        <v>349445.09999999992</v>
      </c>
      <c r="E59" s="124">
        <v>424892.44999999995</v>
      </c>
      <c r="F59" s="125">
        <f>(D59-E59)/E59</f>
        <v>-0.17756811164801833</v>
      </c>
      <c r="G59" s="126">
        <f>SUM(G47:G58)</f>
        <v>55509</v>
      </c>
      <c r="H59" s="66"/>
      <c r="I59" s="66"/>
      <c r="J59" s="99"/>
      <c r="K59" s="99"/>
      <c r="L59" s="67"/>
      <c r="M59" s="97"/>
      <c r="N59" s="64"/>
      <c r="O59" s="64"/>
    </row>
    <row r="60" spans="1:24">
      <c r="A60" s="39"/>
      <c r="B60" s="162"/>
      <c r="C60" s="40"/>
      <c r="D60" s="48"/>
      <c r="E60" s="116"/>
      <c r="F60" s="48"/>
      <c r="G60" s="48"/>
      <c r="H60" s="48"/>
      <c r="I60" s="48"/>
      <c r="J60" s="116"/>
      <c r="K60" s="116"/>
      <c r="L60" s="48"/>
      <c r="M60" s="48"/>
      <c r="N60" s="50"/>
      <c r="O60" s="38"/>
    </row>
    <row r="61" spans="1:24" s="106" customFormat="1" ht="24.75" customHeight="1">
      <c r="A61" s="95">
        <v>41</v>
      </c>
      <c r="B61" s="157">
        <v>26</v>
      </c>
      <c r="C61" s="96" t="s">
        <v>837</v>
      </c>
      <c r="D61" s="97">
        <v>262.51</v>
      </c>
      <c r="E61" s="97">
        <v>548.05999999999995</v>
      </c>
      <c r="F61" s="98">
        <f>(D61-E61)/E61</f>
        <v>-0.52101959639455531</v>
      </c>
      <c r="G61" s="97">
        <v>58</v>
      </c>
      <c r="H61" s="99">
        <v>5</v>
      </c>
      <c r="I61" s="99">
        <f t="shared" si="6"/>
        <v>11.6</v>
      </c>
      <c r="J61" s="99">
        <v>1</v>
      </c>
      <c r="K61" s="99">
        <v>14</v>
      </c>
      <c r="L61" s="97">
        <v>139523.35</v>
      </c>
      <c r="M61" s="97">
        <v>27194</v>
      </c>
      <c r="N61" s="107">
        <v>44890</v>
      </c>
      <c r="O61" s="101" t="s">
        <v>84</v>
      </c>
      <c r="P61" s="149" t="s">
        <v>926</v>
      </c>
      <c r="Q61" s="109"/>
      <c r="R61" s="103"/>
      <c r="S61" s="105"/>
      <c r="T61" s="105"/>
      <c r="U61" s="143"/>
      <c r="V61" s="143"/>
      <c r="W61" s="143"/>
      <c r="X61" s="109"/>
    </row>
    <row r="62" spans="1:24" s="106" customFormat="1" ht="25.35" customHeight="1">
      <c r="A62" s="95">
        <v>42</v>
      </c>
      <c r="B62" s="146" t="s">
        <v>36</v>
      </c>
      <c r="C62" s="68" t="s">
        <v>961</v>
      </c>
      <c r="D62" s="97">
        <v>250.39999999999998</v>
      </c>
      <c r="E62" s="98" t="s">
        <v>36</v>
      </c>
      <c r="F62" s="98" t="s">
        <v>36</v>
      </c>
      <c r="G62" s="97">
        <v>40</v>
      </c>
      <c r="H62" s="99">
        <v>5</v>
      </c>
      <c r="I62" s="99">
        <f t="shared" si="6"/>
        <v>8</v>
      </c>
      <c r="J62" s="99">
        <v>7</v>
      </c>
      <c r="K62" s="99">
        <v>3</v>
      </c>
      <c r="L62" s="97">
        <v>2228.5</v>
      </c>
      <c r="M62" s="97">
        <v>447</v>
      </c>
      <c r="N62" s="107">
        <v>44967</v>
      </c>
      <c r="O62" s="101" t="s">
        <v>80</v>
      </c>
      <c r="P62" s="108"/>
      <c r="Q62" s="109"/>
      <c r="R62" s="103"/>
      <c r="S62" s="105"/>
      <c r="T62" s="105"/>
      <c r="U62" s="143"/>
      <c r="V62" s="143"/>
      <c r="W62" s="143"/>
      <c r="X62" s="109"/>
    </row>
    <row r="63" spans="1:24" s="106" customFormat="1" ht="25.35" customHeight="1">
      <c r="A63" s="95">
        <v>43</v>
      </c>
      <c r="B63" s="157">
        <v>29</v>
      </c>
      <c r="C63" s="96" t="s">
        <v>924</v>
      </c>
      <c r="D63" s="97">
        <v>244.2</v>
      </c>
      <c r="E63" s="97">
        <v>475.4</v>
      </c>
      <c r="F63" s="98">
        <v>-0.48632730332351704</v>
      </c>
      <c r="G63" s="97">
        <v>32</v>
      </c>
      <c r="H63" s="99">
        <v>2</v>
      </c>
      <c r="I63" s="99">
        <f t="shared" si="6"/>
        <v>16</v>
      </c>
      <c r="J63" s="99">
        <v>1</v>
      </c>
      <c r="K63" s="99">
        <v>6</v>
      </c>
      <c r="L63" s="97">
        <v>60949.959999999992</v>
      </c>
      <c r="M63" s="97">
        <v>9362</v>
      </c>
      <c r="N63" s="107">
        <v>44946</v>
      </c>
      <c r="O63" s="101" t="s">
        <v>925</v>
      </c>
      <c r="P63" s="164" t="s">
        <v>926</v>
      </c>
      <c r="Q63" s="109"/>
      <c r="R63" s="103"/>
      <c r="S63" s="105"/>
      <c r="T63" s="105"/>
      <c r="U63" s="143"/>
      <c r="V63" s="143"/>
      <c r="W63" s="143"/>
      <c r="X63" s="109"/>
    </row>
    <row r="64" spans="1:24" s="106" customFormat="1" ht="25.35" customHeight="1">
      <c r="A64" s="95">
        <v>44</v>
      </c>
      <c r="B64" s="98" t="s">
        <v>36</v>
      </c>
      <c r="C64" s="96" t="s">
        <v>825</v>
      </c>
      <c r="D64" s="97">
        <v>177.9</v>
      </c>
      <c r="E64" s="98" t="s">
        <v>36</v>
      </c>
      <c r="F64" s="98" t="s">
        <v>36</v>
      </c>
      <c r="G64" s="97">
        <v>25</v>
      </c>
      <c r="H64" s="97">
        <v>1</v>
      </c>
      <c r="I64" s="99">
        <f>G64/H64</f>
        <v>25</v>
      </c>
      <c r="J64" s="97">
        <v>1</v>
      </c>
      <c r="K64" s="98" t="s">
        <v>36</v>
      </c>
      <c r="L64" s="97">
        <v>111703.1</v>
      </c>
      <c r="M64" s="97">
        <v>17751</v>
      </c>
      <c r="N64" s="107">
        <v>44883</v>
      </c>
      <c r="O64" s="101" t="s">
        <v>84</v>
      </c>
      <c r="P64" s="108"/>
      <c r="Q64" s="109"/>
      <c r="R64" s="103"/>
      <c r="S64" s="105"/>
      <c r="T64" s="105"/>
      <c r="U64" s="143"/>
      <c r="V64" s="143"/>
      <c r="W64" s="143"/>
      <c r="X64" s="109"/>
    </row>
    <row r="65" spans="1:25" s="106" customFormat="1" ht="25.35" customHeight="1">
      <c r="A65" s="95">
        <v>45</v>
      </c>
      <c r="B65" s="159">
        <v>33</v>
      </c>
      <c r="C65" s="96" t="s">
        <v>907</v>
      </c>
      <c r="D65" s="97">
        <v>139</v>
      </c>
      <c r="E65" s="97">
        <v>306.10000000000002</v>
      </c>
      <c r="F65" s="98">
        <f>(D65-E65)/E65</f>
        <v>-0.5459000326690624</v>
      </c>
      <c r="G65" s="97">
        <v>27</v>
      </c>
      <c r="H65" s="99">
        <v>1</v>
      </c>
      <c r="I65" s="99">
        <f t="shared" ref="I65:I72" si="7">G65/H65</f>
        <v>27</v>
      </c>
      <c r="J65" s="99">
        <v>1</v>
      </c>
      <c r="K65" s="99">
        <v>8</v>
      </c>
      <c r="L65" s="97">
        <v>3293.35</v>
      </c>
      <c r="M65" s="97">
        <v>591</v>
      </c>
      <c r="N65" s="107">
        <v>44932</v>
      </c>
      <c r="O65" s="101" t="s">
        <v>570</v>
      </c>
      <c r="P65" s="9" t="s">
        <v>926</v>
      </c>
      <c r="Q65" s="109"/>
      <c r="R65" s="103"/>
      <c r="S65" s="105"/>
      <c r="T65" s="105"/>
      <c r="U65" s="143"/>
      <c r="V65" s="143"/>
      <c r="W65" s="143"/>
      <c r="X65" s="109"/>
    </row>
    <row r="66" spans="1:25" s="106" customFormat="1" ht="25.35" customHeight="1">
      <c r="A66" s="95">
        <v>46</v>
      </c>
      <c r="B66" s="159">
        <v>31</v>
      </c>
      <c r="C66" s="96" t="s">
        <v>971</v>
      </c>
      <c r="D66" s="67">
        <v>130</v>
      </c>
      <c r="E66" s="67">
        <v>422.95</v>
      </c>
      <c r="F66" s="70">
        <f>(D66-E66)/E66</f>
        <v>-0.69263506324624657</v>
      </c>
      <c r="G66" s="67">
        <v>20</v>
      </c>
      <c r="H66" s="66">
        <v>3</v>
      </c>
      <c r="I66" s="99">
        <f t="shared" si="7"/>
        <v>6.666666666666667</v>
      </c>
      <c r="J66" s="66">
        <v>2</v>
      </c>
      <c r="K66" s="66">
        <v>2</v>
      </c>
      <c r="L66" s="67">
        <v>552.95000000000005</v>
      </c>
      <c r="M66" s="67">
        <v>91</v>
      </c>
      <c r="N66" s="127">
        <v>44974</v>
      </c>
      <c r="O66" s="64" t="s">
        <v>82</v>
      </c>
      <c r="P66" s="164" t="s">
        <v>926</v>
      </c>
      <c r="Q66" s="109"/>
      <c r="R66" s="103"/>
      <c r="S66" s="105"/>
      <c r="T66" s="105"/>
      <c r="U66" s="143"/>
      <c r="V66" s="143"/>
      <c r="W66" s="143"/>
      <c r="X66" s="109"/>
    </row>
    <row r="67" spans="1:25" s="106" customFormat="1" ht="25.35" customHeight="1">
      <c r="A67" s="95">
        <v>47</v>
      </c>
      <c r="B67" s="163" t="s">
        <v>36</v>
      </c>
      <c r="C67" s="96" t="s">
        <v>985</v>
      </c>
      <c r="D67" s="97">
        <v>125.6</v>
      </c>
      <c r="E67" s="98" t="s">
        <v>36</v>
      </c>
      <c r="F67" s="98" t="s">
        <v>36</v>
      </c>
      <c r="G67" s="97">
        <v>17</v>
      </c>
      <c r="H67" s="97">
        <v>1</v>
      </c>
      <c r="I67" s="99">
        <f t="shared" si="7"/>
        <v>17</v>
      </c>
      <c r="J67" s="97">
        <v>1</v>
      </c>
      <c r="K67" s="99" t="s">
        <v>36</v>
      </c>
      <c r="L67" s="97">
        <v>250956.62</v>
      </c>
      <c r="M67" s="97">
        <v>38993</v>
      </c>
      <c r="N67" s="107">
        <v>44734</v>
      </c>
      <c r="O67" s="101" t="s">
        <v>56</v>
      </c>
      <c r="P67" s="108"/>
      <c r="Q67" s="109"/>
      <c r="R67" s="103"/>
      <c r="S67" s="105"/>
      <c r="T67" s="105"/>
      <c r="U67" s="143"/>
      <c r="V67" s="143"/>
      <c r="W67" s="143"/>
      <c r="X67" s="109"/>
    </row>
    <row r="68" spans="1:25" s="106" customFormat="1" ht="25.35" customHeight="1">
      <c r="A68" s="95">
        <v>48</v>
      </c>
      <c r="B68" s="157">
        <v>38</v>
      </c>
      <c r="C68" s="96" t="s">
        <v>937</v>
      </c>
      <c r="D68" s="97">
        <v>107</v>
      </c>
      <c r="E68" s="97">
        <v>54.4</v>
      </c>
      <c r="F68" s="98">
        <f>(D68-E68)/E68</f>
        <v>0.96691176470588236</v>
      </c>
      <c r="G68" s="97">
        <v>56</v>
      </c>
      <c r="H68" s="97">
        <v>4</v>
      </c>
      <c r="I68" s="99">
        <f t="shared" si="7"/>
        <v>14</v>
      </c>
      <c r="J68" s="97">
        <v>3</v>
      </c>
      <c r="K68" s="99">
        <v>6</v>
      </c>
      <c r="L68" s="97">
        <v>5419.0999999999995</v>
      </c>
      <c r="M68" s="97">
        <v>1133</v>
      </c>
      <c r="N68" s="107">
        <v>44951</v>
      </c>
      <c r="O68" s="101" t="s">
        <v>938</v>
      </c>
      <c r="P68" s="108"/>
      <c r="Q68" s="109"/>
      <c r="R68" s="103"/>
      <c r="S68" s="105"/>
      <c r="T68" s="105"/>
      <c r="U68" s="143"/>
      <c r="V68" s="143"/>
      <c r="W68" s="143"/>
      <c r="X68" s="109"/>
    </row>
    <row r="69" spans="1:25" s="106" customFormat="1" ht="25.35" customHeight="1">
      <c r="A69" s="95">
        <v>49</v>
      </c>
      <c r="B69" s="98" t="s">
        <v>36</v>
      </c>
      <c r="C69" s="96" t="s">
        <v>109</v>
      </c>
      <c r="D69" s="97">
        <v>90</v>
      </c>
      <c r="E69" s="98" t="s">
        <v>36</v>
      </c>
      <c r="F69" s="98" t="s">
        <v>36</v>
      </c>
      <c r="G69" s="97">
        <v>20</v>
      </c>
      <c r="H69" s="97">
        <v>1</v>
      </c>
      <c r="I69" s="99">
        <f t="shared" si="7"/>
        <v>20</v>
      </c>
      <c r="J69" s="97">
        <v>1</v>
      </c>
      <c r="K69" s="98" t="s">
        <v>36</v>
      </c>
      <c r="L69" s="97">
        <v>131869.18</v>
      </c>
      <c r="M69" s="97">
        <v>22836</v>
      </c>
      <c r="N69" s="107">
        <v>43868</v>
      </c>
      <c r="O69" s="101" t="s">
        <v>84</v>
      </c>
      <c r="P69" s="108"/>
      <c r="Q69" s="109"/>
      <c r="R69" s="103"/>
      <c r="S69" s="105"/>
      <c r="T69" s="105"/>
      <c r="U69" s="143"/>
      <c r="V69" s="143"/>
      <c r="W69" s="143"/>
      <c r="X69" s="109"/>
    </row>
    <row r="70" spans="1:25" s="106" customFormat="1" ht="25.35" customHeight="1">
      <c r="A70" s="95">
        <v>50</v>
      </c>
      <c r="B70" s="159">
        <v>40</v>
      </c>
      <c r="C70" s="96" t="s">
        <v>878</v>
      </c>
      <c r="D70" s="97">
        <v>33.200000000000003</v>
      </c>
      <c r="E70" s="97">
        <v>48</v>
      </c>
      <c r="F70" s="98">
        <f>(D70-E70)/E70</f>
        <v>-0.30833333333333329</v>
      </c>
      <c r="G70" s="97">
        <v>5</v>
      </c>
      <c r="H70" s="99">
        <v>1</v>
      </c>
      <c r="I70" s="99">
        <f t="shared" si="7"/>
        <v>5</v>
      </c>
      <c r="J70" s="99">
        <v>1</v>
      </c>
      <c r="K70" s="99">
        <v>11</v>
      </c>
      <c r="L70" s="97">
        <v>20232.87</v>
      </c>
      <c r="M70" s="97">
        <v>4036</v>
      </c>
      <c r="N70" s="107">
        <v>44911</v>
      </c>
      <c r="O70" s="101" t="s">
        <v>835</v>
      </c>
      <c r="P70" s="108"/>
      <c r="Q70" s="109"/>
      <c r="R70" s="103"/>
      <c r="S70" s="105"/>
      <c r="T70" s="105"/>
      <c r="U70" s="143"/>
      <c r="V70" s="143"/>
      <c r="W70" s="143"/>
      <c r="X70" s="109"/>
    </row>
    <row r="71" spans="1:25" s="106" customFormat="1" ht="25.35" customHeight="1">
      <c r="A71" s="95">
        <v>51</v>
      </c>
      <c r="B71" s="159">
        <v>25</v>
      </c>
      <c r="C71" s="96" t="s">
        <v>975</v>
      </c>
      <c r="D71" s="97">
        <v>27</v>
      </c>
      <c r="E71" s="97">
        <v>810.3</v>
      </c>
      <c r="F71" s="98">
        <f>(D71-E71)/E71</f>
        <v>-0.96667900777489824</v>
      </c>
      <c r="G71" s="97">
        <v>7</v>
      </c>
      <c r="H71" s="99">
        <v>1</v>
      </c>
      <c r="I71" s="99">
        <f t="shared" si="7"/>
        <v>7</v>
      </c>
      <c r="J71" s="99">
        <v>1</v>
      </c>
      <c r="K71" s="99">
        <v>2</v>
      </c>
      <c r="L71" s="97">
        <v>837.3</v>
      </c>
      <c r="M71" s="97">
        <v>161</v>
      </c>
      <c r="N71" s="107">
        <v>44974</v>
      </c>
      <c r="O71" s="101" t="s">
        <v>814</v>
      </c>
      <c r="P71" s="108"/>
      <c r="Q71" s="109"/>
      <c r="R71" s="103"/>
      <c r="S71" s="105"/>
      <c r="T71" s="105"/>
      <c r="U71" s="143"/>
      <c r="V71" s="143"/>
      <c r="W71" s="143"/>
      <c r="X71" s="109"/>
    </row>
    <row r="72" spans="1:25" s="106" customFormat="1" ht="25.35" customHeight="1">
      <c r="A72" s="95">
        <v>52</v>
      </c>
      <c r="B72" s="146" t="s">
        <v>36</v>
      </c>
      <c r="C72" s="96" t="s">
        <v>948</v>
      </c>
      <c r="D72" s="97">
        <v>20</v>
      </c>
      <c r="E72" s="98" t="s">
        <v>36</v>
      </c>
      <c r="F72" s="98" t="s">
        <v>36</v>
      </c>
      <c r="G72" s="97">
        <v>4</v>
      </c>
      <c r="H72" s="99">
        <v>1</v>
      </c>
      <c r="I72" s="99">
        <f t="shared" si="7"/>
        <v>4</v>
      </c>
      <c r="J72" s="99">
        <v>1</v>
      </c>
      <c r="K72" s="99">
        <v>4</v>
      </c>
      <c r="L72" s="97">
        <v>8346.6299999999992</v>
      </c>
      <c r="M72" s="97">
        <v>1212</v>
      </c>
      <c r="N72" s="107">
        <v>44960</v>
      </c>
      <c r="O72" s="101" t="s">
        <v>142</v>
      </c>
      <c r="P72" s="108"/>
      <c r="Q72" s="109"/>
      <c r="R72" s="103"/>
      <c r="S72" s="105"/>
      <c r="T72" s="105"/>
      <c r="U72" s="143"/>
      <c r="V72" s="143"/>
      <c r="W72" s="143"/>
      <c r="X72" s="109"/>
    </row>
    <row r="73" spans="1:25" ht="25.35" customHeight="1">
      <c r="A73" s="41"/>
      <c r="B73" s="161"/>
      <c r="C73" s="52" t="s">
        <v>1008</v>
      </c>
      <c r="D73" s="124">
        <f>SUM(D59:D72)</f>
        <v>351051.91</v>
      </c>
      <c r="E73" s="124">
        <v>424892.44999999995</v>
      </c>
      <c r="F73" s="20">
        <f>(D73-E73)/E73</f>
        <v>-0.17378642524714191</v>
      </c>
      <c r="G73" s="62">
        <f>SUM(G59:G72)</f>
        <v>55820</v>
      </c>
      <c r="H73" s="62"/>
      <c r="I73" s="43"/>
      <c r="J73" s="119"/>
      <c r="K73" s="119"/>
      <c r="L73" s="45"/>
      <c r="M73" s="49"/>
      <c r="N73" s="46"/>
      <c r="O73" s="53"/>
      <c r="U73" s="147"/>
      <c r="V73" s="151"/>
      <c r="W73" s="143"/>
    </row>
    <row r="74" spans="1:25">
      <c r="U74" s="143"/>
      <c r="V74" s="151"/>
      <c r="W74" s="143"/>
    </row>
    <row r="75" spans="1:25" s="106" customFormat="1" ht="25.35" customHeight="1">
      <c r="A75" s="1"/>
      <c r="B75" s="58"/>
      <c r="C75" s="1"/>
      <c r="D75" s="1"/>
      <c r="F75" s="1"/>
      <c r="G75" s="1"/>
      <c r="H75" s="1"/>
      <c r="I75" s="1"/>
      <c r="L75" s="1"/>
      <c r="M75" s="1"/>
      <c r="N75" s="1"/>
      <c r="O75" s="1"/>
      <c r="P75" s="102"/>
      <c r="Q75" s="93"/>
      <c r="R75" s="94"/>
      <c r="S75" s="93"/>
      <c r="T75" s="93"/>
      <c r="U75" s="147"/>
      <c r="V75" s="151"/>
      <c r="W75" s="143"/>
      <c r="X75" s="104"/>
      <c r="Y75" s="103"/>
    </row>
    <row r="76" spans="1:25">
      <c r="U76" s="143"/>
      <c r="V76" s="151"/>
      <c r="W76" s="143"/>
    </row>
    <row r="77" spans="1:25">
      <c r="U77" s="148"/>
      <c r="V77" s="143"/>
      <c r="W77" s="143"/>
    </row>
    <row r="80" spans="1:25">
      <c r="P80" s="110"/>
      <c r="Q80" s="110"/>
    </row>
    <row r="81" spans="16:21">
      <c r="P81" s="168"/>
      <c r="Q81" s="169"/>
    </row>
    <row r="82" spans="16:21" ht="12" customHeight="1"/>
    <row r="84" spans="16:21">
      <c r="P84" s="167"/>
      <c r="Q84" s="60"/>
    </row>
    <row r="85" spans="16:21">
      <c r="S85" s="61"/>
    </row>
    <row r="86" spans="16:21">
      <c r="P86" s="61"/>
    </row>
    <row r="87" spans="16:21">
      <c r="U87" s="61"/>
    </row>
  </sheetData>
  <sortState xmlns:xlrd2="http://schemas.microsoft.com/office/spreadsheetml/2017/richdata2" ref="B13:O72">
    <sortCondition descending="1" ref="D13:D72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52E8-4D35-49CE-9FCB-09A5B0BB7030}">
  <dimension ref="A1:AC74"/>
  <sheetViews>
    <sheetView topLeftCell="A25" zoomScale="60" zoomScaleNormal="60" workbookViewId="0">
      <selection activeCell="D42" sqref="D4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11.33203125" style="1" bestFit="1" customWidth="1"/>
    <col min="19" max="19" width="14.33203125" style="1" customWidth="1"/>
    <col min="20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88671875" style="1" customWidth="1"/>
    <col min="25" max="25" width="12" style="1" bestFit="1" customWidth="1"/>
    <col min="26" max="26" width="14.4414062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167</v>
      </c>
      <c r="F1" s="30"/>
      <c r="G1" s="30"/>
      <c r="H1" s="30"/>
      <c r="I1" s="30"/>
    </row>
    <row r="2" spans="1:29" ht="19.5" customHeight="1">
      <c r="E2" s="30" t="s">
        <v>168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X5" s="4"/>
    </row>
    <row r="6" spans="1:29">
      <c r="A6" s="207"/>
      <c r="B6" s="207"/>
      <c r="C6" s="212"/>
      <c r="D6" s="32" t="s">
        <v>152</v>
      </c>
      <c r="E6" s="32" t="s">
        <v>169</v>
      </c>
      <c r="F6" s="212"/>
      <c r="G6" s="212" t="s">
        <v>152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X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X9" s="60"/>
      <c r="Z9" s="61"/>
    </row>
    <row r="10" spans="1:29">
      <c r="A10" s="207"/>
      <c r="B10" s="207"/>
      <c r="C10" s="212"/>
      <c r="D10" s="32" t="s">
        <v>153</v>
      </c>
      <c r="E10" s="32" t="s">
        <v>170</v>
      </c>
      <c r="F10" s="212"/>
      <c r="G10" s="32" t="s">
        <v>153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X10" s="60"/>
      <c r="Z10" s="61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0"/>
      <c r="X11" s="4"/>
      <c r="Y11" s="61"/>
      <c r="Z11" s="61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4"/>
      <c r="Y12" s="60"/>
      <c r="Z12" s="2"/>
    </row>
    <row r="13" spans="1:29" ht="25.35" customHeight="1">
      <c r="A13" s="63">
        <v>1</v>
      </c>
      <c r="B13" s="77" t="s">
        <v>34</v>
      </c>
      <c r="C13" s="68" t="s">
        <v>55</v>
      </c>
      <c r="D13" s="67">
        <v>133346.26</v>
      </c>
      <c r="E13" s="66" t="s">
        <v>36</v>
      </c>
      <c r="F13" s="66" t="s">
        <v>36</v>
      </c>
      <c r="G13" s="67">
        <v>18311</v>
      </c>
      <c r="H13" s="66">
        <v>279</v>
      </c>
      <c r="I13" s="66">
        <f t="shared" ref="I13:I20" si="0">G13/H13</f>
        <v>65.630824372759861</v>
      </c>
      <c r="J13" s="66">
        <v>17</v>
      </c>
      <c r="K13" s="66">
        <v>1</v>
      </c>
      <c r="L13" s="67">
        <v>148229.94</v>
      </c>
      <c r="M13" s="67">
        <v>20359</v>
      </c>
      <c r="N13" s="65">
        <v>44666</v>
      </c>
      <c r="O13" s="64" t="s">
        <v>56</v>
      </c>
      <c r="P13" s="61"/>
      <c r="Q13" s="73"/>
      <c r="R13" s="73"/>
      <c r="S13" s="73"/>
      <c r="T13" s="73"/>
      <c r="U13" s="74"/>
      <c r="V13" s="74"/>
      <c r="W13" s="74"/>
      <c r="X13" s="60"/>
      <c r="Y13" s="75"/>
      <c r="Z13" s="75"/>
      <c r="AA13" s="60"/>
    </row>
    <row r="14" spans="1:29" ht="25.35" customHeight="1">
      <c r="A14" s="63">
        <v>2</v>
      </c>
      <c r="B14" s="63">
        <v>1</v>
      </c>
      <c r="C14" s="68" t="s">
        <v>44</v>
      </c>
      <c r="D14" s="67">
        <v>66689.34</v>
      </c>
      <c r="E14" s="66">
        <v>76622.42</v>
      </c>
      <c r="F14" s="70">
        <f>(D14-E14)/E14</f>
        <v>-0.12963673034602669</v>
      </c>
      <c r="G14" s="67">
        <v>13718</v>
      </c>
      <c r="H14" s="66">
        <v>244</v>
      </c>
      <c r="I14" s="66">
        <f t="shared" si="0"/>
        <v>56.221311475409834</v>
      </c>
      <c r="J14" s="66">
        <v>18</v>
      </c>
      <c r="K14" s="66">
        <v>3</v>
      </c>
      <c r="L14" s="67">
        <v>229551</v>
      </c>
      <c r="M14" s="67">
        <v>44691</v>
      </c>
      <c r="N14" s="65">
        <v>44652</v>
      </c>
      <c r="O14" s="64" t="s">
        <v>39</v>
      </c>
      <c r="P14" s="61"/>
      <c r="Q14" s="73"/>
      <c r="R14" s="73"/>
      <c r="S14" s="73"/>
      <c r="T14" s="73"/>
      <c r="V14" s="61"/>
      <c r="W14" s="60"/>
      <c r="X14" s="2"/>
      <c r="Y14" s="60"/>
      <c r="Z14" s="2"/>
      <c r="AA14" s="2"/>
      <c r="AB14" s="61"/>
      <c r="AC14" s="60"/>
    </row>
    <row r="15" spans="1:29" ht="25.35" customHeight="1">
      <c r="A15" s="63">
        <v>3</v>
      </c>
      <c r="B15" s="63">
        <v>2</v>
      </c>
      <c r="C15" s="68" t="s">
        <v>54</v>
      </c>
      <c r="D15" s="67">
        <v>31214.55</v>
      </c>
      <c r="E15" s="66">
        <v>75890.070000000007</v>
      </c>
      <c r="F15" s="70">
        <f>(D15-E15)/E15</f>
        <v>-0.58868729466187075</v>
      </c>
      <c r="G15" s="67">
        <v>4848</v>
      </c>
      <c r="H15" s="66">
        <v>156</v>
      </c>
      <c r="I15" s="66">
        <f t="shared" si="0"/>
        <v>31.076923076923077</v>
      </c>
      <c r="J15" s="66">
        <v>11</v>
      </c>
      <c r="K15" s="66">
        <v>2</v>
      </c>
      <c r="L15" s="67">
        <v>111073</v>
      </c>
      <c r="M15" s="67">
        <v>15602</v>
      </c>
      <c r="N15" s="65">
        <v>44659</v>
      </c>
      <c r="O15" s="64" t="s">
        <v>39</v>
      </c>
      <c r="P15" s="61"/>
      <c r="Q15" s="73"/>
      <c r="R15" s="73"/>
      <c r="S15" s="59"/>
      <c r="T15" s="73"/>
      <c r="U15" s="60"/>
      <c r="V15" s="74"/>
      <c r="W15" s="74"/>
      <c r="X15" s="2"/>
      <c r="Y15" s="60"/>
      <c r="Z15" s="75"/>
      <c r="AA15" s="60"/>
      <c r="AB15" s="75"/>
      <c r="AC15" s="60"/>
    </row>
    <row r="16" spans="1:29" ht="25.35" customHeight="1">
      <c r="A16" s="63">
        <v>4</v>
      </c>
      <c r="B16" s="77" t="s">
        <v>34</v>
      </c>
      <c r="C16" s="68" t="s">
        <v>64</v>
      </c>
      <c r="D16" s="67">
        <v>29739.25</v>
      </c>
      <c r="E16" s="66" t="s">
        <v>36</v>
      </c>
      <c r="F16" s="66" t="s">
        <v>36</v>
      </c>
      <c r="G16" s="67">
        <v>4585</v>
      </c>
      <c r="H16" s="66">
        <v>182</v>
      </c>
      <c r="I16" s="66">
        <f t="shared" si="0"/>
        <v>25.192307692307693</v>
      </c>
      <c r="J16" s="66">
        <v>17</v>
      </c>
      <c r="K16" s="66">
        <v>1</v>
      </c>
      <c r="L16" s="67">
        <v>30149</v>
      </c>
      <c r="M16" s="67">
        <v>4644</v>
      </c>
      <c r="N16" s="65">
        <v>44666</v>
      </c>
      <c r="O16" s="64" t="s">
        <v>37</v>
      </c>
      <c r="P16" s="61"/>
      <c r="Q16" s="73"/>
      <c r="R16" s="73"/>
      <c r="S16" s="59"/>
      <c r="T16" s="73"/>
      <c r="U16" s="60"/>
      <c r="V16" s="74"/>
      <c r="W16" s="74"/>
      <c r="X16" s="2"/>
      <c r="Y16" s="60"/>
      <c r="Z16" s="75"/>
      <c r="AA16" s="60"/>
      <c r="AB16" s="75"/>
      <c r="AC16" s="60"/>
    </row>
    <row r="17" spans="1:29" ht="25.35" customHeight="1">
      <c r="A17" s="63">
        <v>5</v>
      </c>
      <c r="B17" s="76">
        <v>5</v>
      </c>
      <c r="C17" s="68" t="s">
        <v>48</v>
      </c>
      <c r="D17" s="67">
        <v>26588.17</v>
      </c>
      <c r="E17" s="66">
        <v>24219.37</v>
      </c>
      <c r="F17" s="70">
        <f>(D17-E17)/E17</f>
        <v>9.7806012295117484E-2</v>
      </c>
      <c r="G17" s="67">
        <v>5710</v>
      </c>
      <c r="H17" s="66">
        <v>137</v>
      </c>
      <c r="I17" s="66">
        <f t="shared" si="0"/>
        <v>41.678832116788321</v>
      </c>
      <c r="J17" s="66">
        <v>12</v>
      </c>
      <c r="K17" s="66">
        <v>6</v>
      </c>
      <c r="L17" s="67">
        <v>214732</v>
      </c>
      <c r="M17" s="67">
        <v>43220</v>
      </c>
      <c r="N17" s="65">
        <v>44631</v>
      </c>
      <c r="O17" s="64" t="s">
        <v>43</v>
      </c>
      <c r="P17" s="61"/>
      <c r="Q17" s="73"/>
      <c r="R17" s="73"/>
      <c r="S17" s="73"/>
      <c r="T17" s="73"/>
      <c r="U17" s="74"/>
      <c r="V17" s="74"/>
      <c r="W17" s="60"/>
      <c r="X17" s="75"/>
      <c r="Y17" s="74"/>
      <c r="Z17" s="75"/>
      <c r="AA17" s="60"/>
    </row>
    <row r="18" spans="1:29" ht="25.35" customHeight="1">
      <c r="A18" s="63">
        <v>6</v>
      </c>
      <c r="B18" s="77" t="s">
        <v>34</v>
      </c>
      <c r="C18" s="68" t="s">
        <v>110</v>
      </c>
      <c r="D18" s="67">
        <v>25725</v>
      </c>
      <c r="E18" s="66" t="s">
        <v>36</v>
      </c>
      <c r="F18" s="66" t="s">
        <v>36</v>
      </c>
      <c r="G18" s="67">
        <v>3858</v>
      </c>
      <c r="H18" s="66" t="s">
        <v>36</v>
      </c>
      <c r="I18" s="66" t="s">
        <v>36</v>
      </c>
      <c r="J18" s="66">
        <v>13</v>
      </c>
      <c r="K18" s="66">
        <v>1</v>
      </c>
      <c r="L18" s="67">
        <v>25725</v>
      </c>
      <c r="M18" s="67">
        <v>3858</v>
      </c>
      <c r="N18" s="65">
        <v>44666</v>
      </c>
      <c r="O18" s="64" t="s">
        <v>47</v>
      </c>
      <c r="P18" s="9"/>
      <c r="Q18" s="73"/>
      <c r="R18" s="81"/>
      <c r="S18" s="59"/>
      <c r="T18" s="61"/>
      <c r="U18" s="61"/>
      <c r="V18" s="61"/>
      <c r="W18" s="74"/>
      <c r="X18" s="75"/>
      <c r="Y18" s="60"/>
      <c r="Z18" s="2"/>
      <c r="AA18" s="75"/>
      <c r="AB18" s="60"/>
      <c r="AC18" s="60"/>
    </row>
    <row r="19" spans="1:29" ht="25.35" customHeight="1">
      <c r="A19" s="63">
        <v>7</v>
      </c>
      <c r="B19" s="63">
        <v>3</v>
      </c>
      <c r="C19" s="68" t="s">
        <v>51</v>
      </c>
      <c r="D19" s="67">
        <v>24000.69</v>
      </c>
      <c r="E19" s="66">
        <v>46535.839999999997</v>
      </c>
      <c r="F19" s="70">
        <f>(D19-E19)/E19</f>
        <v>-0.48425364192415993</v>
      </c>
      <c r="G19" s="67">
        <v>5633</v>
      </c>
      <c r="H19" s="66">
        <v>181</v>
      </c>
      <c r="I19" s="66">
        <f t="shared" si="0"/>
        <v>31.121546961325969</v>
      </c>
      <c r="J19" s="66">
        <v>18</v>
      </c>
      <c r="K19" s="66">
        <v>2</v>
      </c>
      <c r="L19" s="67">
        <v>71759.13</v>
      </c>
      <c r="M19" s="67">
        <v>16829</v>
      </c>
      <c r="N19" s="65">
        <v>44659</v>
      </c>
      <c r="O19" s="64" t="s">
        <v>41</v>
      </c>
      <c r="P19" s="61"/>
      <c r="Q19" s="73"/>
      <c r="R19" s="73"/>
      <c r="S19" s="59"/>
      <c r="T19" s="73"/>
      <c r="V19" s="74"/>
      <c r="W19" s="4"/>
      <c r="X19" s="75"/>
      <c r="Y19" s="2"/>
      <c r="Z19" s="74"/>
      <c r="AA19" s="75"/>
      <c r="AB19" s="60"/>
      <c r="AC19" s="60"/>
    </row>
    <row r="20" spans="1:29" ht="25.35" customHeight="1">
      <c r="A20" s="63">
        <v>8</v>
      </c>
      <c r="B20" s="63">
        <v>6</v>
      </c>
      <c r="C20" s="68" t="s">
        <v>45</v>
      </c>
      <c r="D20" s="67">
        <v>18184.61</v>
      </c>
      <c r="E20" s="66">
        <v>17279.84</v>
      </c>
      <c r="F20" s="70">
        <f>(D20-E20)/E20</f>
        <v>5.2359859813516818E-2</v>
      </c>
      <c r="G20" s="67">
        <v>3882</v>
      </c>
      <c r="H20" s="66">
        <v>108</v>
      </c>
      <c r="I20" s="66">
        <f t="shared" si="0"/>
        <v>35.944444444444443</v>
      </c>
      <c r="J20" s="66">
        <v>10</v>
      </c>
      <c r="K20" s="66">
        <v>5</v>
      </c>
      <c r="L20" s="67">
        <v>130684</v>
      </c>
      <c r="M20" s="67">
        <v>26076</v>
      </c>
      <c r="N20" s="65">
        <v>44638</v>
      </c>
      <c r="O20" s="64" t="s">
        <v>37</v>
      </c>
      <c r="P20" s="61"/>
      <c r="Q20" s="75"/>
      <c r="R20" s="81"/>
      <c r="S20" s="73"/>
      <c r="T20" s="73"/>
      <c r="U20" s="73"/>
      <c r="V20" s="74"/>
      <c r="W20" s="74"/>
      <c r="X20" s="75"/>
      <c r="Y20" s="60"/>
      <c r="Z20" s="2"/>
      <c r="AA20" s="75"/>
      <c r="AB20" s="60"/>
      <c r="AC20" s="60"/>
    </row>
    <row r="21" spans="1:29" ht="25.35" customHeight="1">
      <c r="A21" s="63">
        <v>9</v>
      </c>
      <c r="B21" s="63">
        <v>4</v>
      </c>
      <c r="C21" s="68" t="s">
        <v>146</v>
      </c>
      <c r="D21" s="67">
        <v>10528.74</v>
      </c>
      <c r="E21" s="66">
        <v>25006.39</v>
      </c>
      <c r="F21" s="70">
        <f>(D21-E21)/E21</f>
        <v>-0.57895801833051475</v>
      </c>
      <c r="G21" s="67">
        <v>1658</v>
      </c>
      <c r="H21" s="66">
        <v>76</v>
      </c>
      <c r="I21" s="66">
        <f>G21/H21</f>
        <v>21.815789473684209</v>
      </c>
      <c r="J21" s="66">
        <v>8</v>
      </c>
      <c r="K21" s="66">
        <v>3</v>
      </c>
      <c r="L21" s="67">
        <v>96314.18</v>
      </c>
      <c r="M21" s="67">
        <v>13470</v>
      </c>
      <c r="N21" s="65">
        <v>44652</v>
      </c>
      <c r="O21" s="64" t="s">
        <v>142</v>
      </c>
      <c r="P21" s="61"/>
      <c r="Q21" s="73"/>
      <c r="R21" s="73"/>
      <c r="S21" s="59"/>
      <c r="T21" s="73"/>
      <c r="V21" s="74"/>
      <c r="W21" s="74"/>
      <c r="X21" s="75"/>
      <c r="Y21" s="60"/>
      <c r="Z21" s="2"/>
      <c r="AA21" s="75"/>
      <c r="AB21" s="60"/>
      <c r="AC21" s="60"/>
    </row>
    <row r="22" spans="1:29" ht="25.35" customHeight="1">
      <c r="A22" s="63">
        <v>10</v>
      </c>
      <c r="B22" s="63">
        <v>7</v>
      </c>
      <c r="C22" s="68" t="s">
        <v>129</v>
      </c>
      <c r="D22" s="67">
        <v>9610.01</v>
      </c>
      <c r="E22" s="66">
        <v>16133.72</v>
      </c>
      <c r="F22" s="70">
        <f>(D22-E22)/E22</f>
        <v>-0.40435249898969361</v>
      </c>
      <c r="G22" s="67">
        <v>1576</v>
      </c>
      <c r="H22" s="66">
        <v>93</v>
      </c>
      <c r="I22" s="66">
        <f>G22/H22</f>
        <v>16.946236559139784</v>
      </c>
      <c r="J22" s="66">
        <v>13</v>
      </c>
      <c r="K22" s="66">
        <v>2</v>
      </c>
      <c r="L22" s="67">
        <v>32522.120000000003</v>
      </c>
      <c r="M22" s="67">
        <v>5810</v>
      </c>
      <c r="N22" s="65">
        <v>44659</v>
      </c>
      <c r="O22" s="64" t="s">
        <v>130</v>
      </c>
      <c r="P22" s="61"/>
      <c r="Q22" s="73"/>
      <c r="R22" s="81"/>
      <c r="S22" s="81"/>
      <c r="T22" s="73"/>
      <c r="V22" s="61"/>
      <c r="W22" s="60"/>
      <c r="X22" s="2"/>
      <c r="Y22" s="2"/>
      <c r="Z22" s="60"/>
      <c r="AA22" s="61"/>
      <c r="AC22" s="60"/>
    </row>
    <row r="23" spans="1:29" ht="25.35" customHeight="1">
      <c r="A23" s="41"/>
      <c r="B23" s="41"/>
      <c r="C23" s="52" t="s">
        <v>52</v>
      </c>
      <c r="D23" s="62">
        <f>SUM(D13:D22)</f>
        <v>375626.62</v>
      </c>
      <c r="E23" s="62">
        <v>315900.86</v>
      </c>
      <c r="F23" s="20">
        <f>(D23-E23)/E23</f>
        <v>0.18906488573662006</v>
      </c>
      <c r="G23" s="62">
        <f>SUM(G13:G22)</f>
        <v>63779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X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9" ht="25.35" customHeight="1">
      <c r="A25" s="63">
        <v>11</v>
      </c>
      <c r="B25" s="76">
        <v>9</v>
      </c>
      <c r="C25" s="68" t="s">
        <v>137</v>
      </c>
      <c r="D25" s="67">
        <v>7336.48</v>
      </c>
      <c r="E25" s="66">
        <v>13656.25</v>
      </c>
      <c r="F25" s="70">
        <f>(D25-E25)/E25</f>
        <v>-0.46277491990846686</v>
      </c>
      <c r="G25" s="67">
        <v>1185</v>
      </c>
      <c r="H25" s="66">
        <v>32</v>
      </c>
      <c r="I25" s="66">
        <f t="shared" ref="I25:I30" si="1">G25/H25</f>
        <v>37.03125</v>
      </c>
      <c r="J25" s="66">
        <v>5</v>
      </c>
      <c r="K25" s="66">
        <v>7</v>
      </c>
      <c r="L25" s="67">
        <v>362419.93</v>
      </c>
      <c r="M25" s="67">
        <v>51687</v>
      </c>
      <c r="N25" s="65">
        <v>44624</v>
      </c>
      <c r="O25" s="64" t="s">
        <v>56</v>
      </c>
      <c r="P25" s="61"/>
      <c r="Q25" s="2"/>
      <c r="R25" s="75"/>
      <c r="S25" s="60"/>
      <c r="T25" s="60"/>
      <c r="V25" s="61"/>
      <c r="W25" s="61"/>
      <c r="X25" s="60"/>
      <c r="Y25" s="61"/>
      <c r="Z25" s="60"/>
    </row>
    <row r="26" spans="1:29" ht="25.35" customHeight="1">
      <c r="A26" s="63">
        <v>12</v>
      </c>
      <c r="B26" s="76" t="s">
        <v>58</v>
      </c>
      <c r="C26" s="68" t="s">
        <v>100</v>
      </c>
      <c r="D26" s="67">
        <v>4537.59</v>
      </c>
      <c r="E26" s="66" t="s">
        <v>36</v>
      </c>
      <c r="F26" s="66" t="s">
        <v>36</v>
      </c>
      <c r="G26" s="67">
        <v>1067</v>
      </c>
      <c r="H26" s="66">
        <v>50</v>
      </c>
      <c r="I26" s="66">
        <f t="shared" si="1"/>
        <v>21.34</v>
      </c>
      <c r="J26" s="66">
        <v>8</v>
      </c>
      <c r="K26" s="66">
        <v>0</v>
      </c>
      <c r="L26" s="67">
        <v>4537.59</v>
      </c>
      <c r="M26" s="67">
        <v>1067</v>
      </c>
      <c r="N26" s="65" t="s">
        <v>60</v>
      </c>
      <c r="O26" s="64" t="s">
        <v>101</v>
      </c>
      <c r="P26" s="61"/>
      <c r="Q26" s="73"/>
      <c r="R26" s="73"/>
      <c r="S26" s="59"/>
      <c r="T26" s="73"/>
      <c r="V26" s="74"/>
      <c r="W26" s="4"/>
      <c r="X26" s="75"/>
      <c r="Y26" s="2"/>
      <c r="Z26" s="74"/>
      <c r="AA26" s="75"/>
      <c r="AB26" s="60"/>
      <c r="AC26" s="60"/>
    </row>
    <row r="27" spans="1:29" ht="25.35" customHeight="1">
      <c r="A27" s="63">
        <v>13</v>
      </c>
      <c r="B27" s="63">
        <v>10</v>
      </c>
      <c r="C27" s="68" t="s">
        <v>141</v>
      </c>
      <c r="D27" s="67">
        <v>4247.74</v>
      </c>
      <c r="E27" s="66">
        <v>5673.28</v>
      </c>
      <c r="F27" s="70">
        <f>(D27-E27)/E27</f>
        <v>-0.25127263241017544</v>
      </c>
      <c r="G27" s="67">
        <v>749</v>
      </c>
      <c r="H27" s="66">
        <v>18</v>
      </c>
      <c r="I27" s="66">
        <f t="shared" si="1"/>
        <v>41.611111111111114</v>
      </c>
      <c r="J27" s="66">
        <v>3</v>
      </c>
      <c r="K27" s="66">
        <v>9</v>
      </c>
      <c r="L27" s="67">
        <v>244937.06</v>
      </c>
      <c r="M27" s="67">
        <v>35699</v>
      </c>
      <c r="N27" s="65">
        <v>44610</v>
      </c>
      <c r="O27" s="64" t="s">
        <v>142</v>
      </c>
      <c r="P27" s="61"/>
      <c r="Q27" s="73"/>
      <c r="R27" s="73"/>
      <c r="S27" s="59"/>
      <c r="T27" s="74"/>
      <c r="U27" s="74"/>
      <c r="V27" s="74"/>
      <c r="W27" s="74"/>
      <c r="X27" s="75"/>
      <c r="Y27" s="2"/>
      <c r="Z27" s="74"/>
      <c r="AA27" s="75"/>
      <c r="AB27" s="60"/>
      <c r="AC27" s="60"/>
    </row>
    <row r="28" spans="1:29" ht="25.35" customHeight="1">
      <c r="A28" s="63">
        <v>14</v>
      </c>
      <c r="B28" s="76">
        <v>16</v>
      </c>
      <c r="C28" s="68" t="s">
        <v>119</v>
      </c>
      <c r="D28" s="67">
        <v>884</v>
      </c>
      <c r="E28" s="66">
        <v>1489.6</v>
      </c>
      <c r="F28" s="70">
        <f>(D28-E28)/E28</f>
        <v>-0.40655209452201929</v>
      </c>
      <c r="G28" s="67">
        <v>156</v>
      </c>
      <c r="H28" s="66">
        <v>12</v>
      </c>
      <c r="I28" s="66">
        <f t="shared" si="1"/>
        <v>13</v>
      </c>
      <c r="J28" s="66">
        <v>6</v>
      </c>
      <c r="K28" s="66">
        <v>9</v>
      </c>
      <c r="L28" s="67">
        <v>139305.45000000001</v>
      </c>
      <c r="M28" s="67">
        <v>23360</v>
      </c>
      <c r="N28" s="65">
        <v>44610</v>
      </c>
      <c r="O28" s="64" t="s">
        <v>120</v>
      </c>
      <c r="P28" s="61"/>
      <c r="Q28" s="73"/>
      <c r="R28" s="73"/>
      <c r="S28" s="73"/>
      <c r="T28" s="73"/>
      <c r="U28" s="74"/>
      <c r="V28" s="74"/>
      <c r="W28" s="2"/>
      <c r="X28" s="74"/>
      <c r="Y28" s="60"/>
      <c r="Z28" s="75"/>
      <c r="AA28" s="75"/>
      <c r="AB28" s="60"/>
    </row>
    <row r="29" spans="1:29" ht="25.35" customHeight="1">
      <c r="A29" s="63">
        <v>15</v>
      </c>
      <c r="B29" s="76">
        <v>17</v>
      </c>
      <c r="C29" s="68" t="s">
        <v>171</v>
      </c>
      <c r="D29" s="67">
        <v>753.27</v>
      </c>
      <c r="E29" s="67">
        <v>969.44</v>
      </c>
      <c r="F29" s="70">
        <f>(D29-E29)/E29</f>
        <v>-0.22298440336689229</v>
      </c>
      <c r="G29" s="67">
        <v>185</v>
      </c>
      <c r="H29" s="66">
        <v>5</v>
      </c>
      <c r="I29" s="66">
        <f t="shared" si="1"/>
        <v>37</v>
      </c>
      <c r="J29" s="66">
        <v>1</v>
      </c>
      <c r="K29" s="66">
        <v>21</v>
      </c>
      <c r="L29" s="67">
        <v>224505</v>
      </c>
      <c r="M29" s="67">
        <v>44582</v>
      </c>
      <c r="N29" s="65">
        <v>44526</v>
      </c>
      <c r="O29" s="64" t="s">
        <v>43</v>
      </c>
      <c r="P29" s="61"/>
      <c r="Q29" s="73"/>
      <c r="R29" s="73"/>
      <c r="S29" s="59"/>
      <c r="T29" s="73"/>
      <c r="U29" s="4"/>
      <c r="V29" s="4"/>
      <c r="W29" s="4"/>
      <c r="X29" s="75"/>
      <c r="Y29" s="2"/>
      <c r="Z29" s="74"/>
      <c r="AA29" s="75"/>
      <c r="AB29" s="60"/>
      <c r="AC29" s="60"/>
    </row>
    <row r="30" spans="1:29" ht="25.35" customHeight="1">
      <c r="A30" s="63">
        <v>16</v>
      </c>
      <c r="B30" s="76" t="s">
        <v>58</v>
      </c>
      <c r="C30" s="68" t="s">
        <v>89</v>
      </c>
      <c r="D30" s="67">
        <v>739.23</v>
      </c>
      <c r="E30" s="66" t="s">
        <v>36</v>
      </c>
      <c r="F30" s="66" t="s">
        <v>36</v>
      </c>
      <c r="G30" s="67">
        <v>119</v>
      </c>
      <c r="H30" s="66">
        <v>6</v>
      </c>
      <c r="I30" s="66">
        <f t="shared" si="1"/>
        <v>19.833333333333332</v>
      </c>
      <c r="J30" s="66">
        <v>6</v>
      </c>
      <c r="K30" s="66">
        <v>0</v>
      </c>
      <c r="L30" s="67">
        <v>739.23</v>
      </c>
      <c r="M30" s="67">
        <v>119</v>
      </c>
      <c r="N30" s="65" t="s">
        <v>60</v>
      </c>
      <c r="O30" s="64" t="s">
        <v>41</v>
      </c>
      <c r="P30" s="61"/>
      <c r="Q30" s="73"/>
      <c r="R30" s="73"/>
      <c r="S30" s="59"/>
      <c r="T30" s="73"/>
      <c r="U30" s="4"/>
      <c r="V30" s="4"/>
      <c r="W30" s="4"/>
      <c r="X30" s="75"/>
      <c r="Y30" s="2"/>
      <c r="Z30" s="74"/>
      <c r="AA30" s="75"/>
      <c r="AB30" s="60"/>
      <c r="AC30" s="60"/>
    </row>
    <row r="31" spans="1:29" ht="25.35" customHeight="1">
      <c r="A31" s="63">
        <v>17</v>
      </c>
      <c r="B31" s="76">
        <v>23</v>
      </c>
      <c r="C31" s="68" t="s">
        <v>68</v>
      </c>
      <c r="D31" s="67">
        <v>288</v>
      </c>
      <c r="E31" s="66">
        <v>184</v>
      </c>
      <c r="F31" s="70">
        <f>(D31-E31)/E31</f>
        <v>0.56521739130434778</v>
      </c>
      <c r="G31" s="67">
        <v>40</v>
      </c>
      <c r="H31" s="66" t="s">
        <v>36</v>
      </c>
      <c r="I31" s="66" t="s">
        <v>36</v>
      </c>
      <c r="J31" s="66">
        <v>2</v>
      </c>
      <c r="K31" s="66">
        <v>10</v>
      </c>
      <c r="L31" s="67">
        <v>16895</v>
      </c>
      <c r="M31" s="67">
        <v>2738</v>
      </c>
      <c r="N31" s="65">
        <v>44603</v>
      </c>
      <c r="O31" s="64" t="s">
        <v>47</v>
      </c>
      <c r="P31" s="9"/>
      <c r="Q31" s="73"/>
      <c r="R31" s="73"/>
      <c r="S31" s="59"/>
      <c r="T31" s="73"/>
      <c r="U31" s="4"/>
      <c r="V31" s="4"/>
      <c r="W31" s="4"/>
      <c r="X31" s="75"/>
      <c r="Y31" s="2"/>
      <c r="Z31" s="74"/>
      <c r="AA31" s="75"/>
      <c r="AB31" s="60"/>
      <c r="AC31" s="60"/>
    </row>
    <row r="32" spans="1:29" ht="25.35" customHeight="1">
      <c r="A32" s="63">
        <v>18</v>
      </c>
      <c r="B32" s="66" t="s">
        <v>36</v>
      </c>
      <c r="C32" s="68" t="s">
        <v>172</v>
      </c>
      <c r="D32" s="67">
        <v>200</v>
      </c>
      <c r="E32" s="66" t="s">
        <v>36</v>
      </c>
      <c r="F32" s="66" t="s">
        <v>36</v>
      </c>
      <c r="G32" s="67">
        <v>40</v>
      </c>
      <c r="H32" s="66" t="s">
        <v>36</v>
      </c>
      <c r="I32" s="66" t="s">
        <v>36</v>
      </c>
      <c r="J32" s="66">
        <v>1</v>
      </c>
      <c r="K32" s="66">
        <v>9</v>
      </c>
      <c r="L32" s="67">
        <v>47274</v>
      </c>
      <c r="M32" s="67">
        <v>9695</v>
      </c>
      <c r="N32" s="65">
        <v>44596</v>
      </c>
      <c r="O32" s="64" t="s">
        <v>47</v>
      </c>
      <c r="P32" s="61"/>
      <c r="Q32" s="73"/>
      <c r="R32" s="73"/>
      <c r="S32" s="59"/>
      <c r="T32" s="73"/>
      <c r="V32" s="74"/>
      <c r="W32" s="74"/>
      <c r="X32" s="2"/>
      <c r="Y32" s="74"/>
      <c r="Z32" s="75"/>
      <c r="AA32" s="75"/>
      <c r="AB32" s="60"/>
      <c r="AC32" s="60"/>
    </row>
    <row r="33" spans="1:29" ht="25.35" customHeight="1">
      <c r="A33" s="63">
        <v>19</v>
      </c>
      <c r="B33" s="76">
        <v>25</v>
      </c>
      <c r="C33" s="68" t="s">
        <v>131</v>
      </c>
      <c r="D33" s="67">
        <v>131</v>
      </c>
      <c r="E33" s="66">
        <v>159.44</v>
      </c>
      <c r="F33" s="70">
        <f>(D33-E33)/E33</f>
        <v>-0.17837431008529853</v>
      </c>
      <c r="G33" s="67">
        <v>24</v>
      </c>
      <c r="H33" s="66">
        <v>2</v>
      </c>
      <c r="I33" s="66">
        <f>G33/H33</f>
        <v>12</v>
      </c>
      <c r="J33" s="66">
        <v>1</v>
      </c>
      <c r="K33" s="66">
        <v>4</v>
      </c>
      <c r="L33" s="67">
        <v>16543.02</v>
      </c>
      <c r="M33" s="67">
        <v>3393</v>
      </c>
      <c r="N33" s="65">
        <v>44645</v>
      </c>
      <c r="O33" s="64" t="s">
        <v>41</v>
      </c>
      <c r="P33" s="61"/>
      <c r="Q33" s="73"/>
      <c r="R33" s="73"/>
      <c r="S33" s="73"/>
      <c r="T33" s="73"/>
      <c r="W33" s="74"/>
      <c r="X33" s="75"/>
      <c r="Y33" s="2"/>
      <c r="Z33" s="74"/>
      <c r="AA33" s="75"/>
      <c r="AB33" s="60"/>
      <c r="AC33" s="60"/>
    </row>
    <row r="34" spans="1:29" ht="25.35" customHeight="1">
      <c r="A34" s="63">
        <v>20</v>
      </c>
      <c r="B34" s="29">
        <v>27</v>
      </c>
      <c r="C34" s="68" t="s">
        <v>160</v>
      </c>
      <c r="D34" s="67">
        <v>101</v>
      </c>
      <c r="E34" s="66">
        <v>88</v>
      </c>
      <c r="F34" s="70">
        <f>(D34-E34)/E34</f>
        <v>0.14772727272727273</v>
      </c>
      <c r="G34" s="67">
        <v>27</v>
      </c>
      <c r="H34" s="66" t="s">
        <v>36</v>
      </c>
      <c r="I34" s="66" t="s">
        <v>36</v>
      </c>
      <c r="J34" s="66">
        <v>1</v>
      </c>
      <c r="K34" s="66" t="s">
        <v>36</v>
      </c>
      <c r="L34" s="67">
        <v>51958</v>
      </c>
      <c r="M34" s="67">
        <v>9212</v>
      </c>
      <c r="N34" s="65">
        <v>44575</v>
      </c>
      <c r="O34" s="64" t="s">
        <v>47</v>
      </c>
      <c r="P34" s="9"/>
      <c r="Q34" s="73"/>
      <c r="R34" s="73"/>
      <c r="S34" s="73"/>
      <c r="T34" s="73"/>
      <c r="U34" s="74"/>
      <c r="V34" s="74"/>
      <c r="W34" s="74"/>
      <c r="X34" s="75"/>
      <c r="Y34" s="75"/>
      <c r="Z34" s="2"/>
      <c r="AA34" s="60"/>
      <c r="AB34" s="60"/>
    </row>
    <row r="35" spans="1:29" ht="25.2" customHeight="1">
      <c r="A35" s="41"/>
      <c r="B35" s="41"/>
      <c r="C35" s="52" t="s">
        <v>66</v>
      </c>
      <c r="D35" s="62">
        <f ca="1">SUM(D23:D37)</f>
        <v>1974441.15</v>
      </c>
      <c r="E35" s="62">
        <v>331635.50999999995</v>
      </c>
      <c r="F35" s="20">
        <f ca="1">(D35-E35)/E35</f>
        <v>4.9536481783871702</v>
      </c>
      <c r="G35" s="62">
        <f ca="1">SUM(G23:G37)</f>
        <v>336993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76">
        <v>21</v>
      </c>
      <c r="C37" s="68" t="s">
        <v>144</v>
      </c>
      <c r="D37" s="67">
        <v>43.3</v>
      </c>
      <c r="E37" s="66">
        <v>256.89999999999998</v>
      </c>
      <c r="F37" s="70">
        <f>(D37-E37)/E37</f>
        <v>-0.8314519268197742</v>
      </c>
      <c r="G37" s="67">
        <v>12</v>
      </c>
      <c r="H37" s="66">
        <v>1</v>
      </c>
      <c r="I37" s="66">
        <f>G37/H37</f>
        <v>12</v>
      </c>
      <c r="J37" s="66">
        <v>1</v>
      </c>
      <c r="K37" s="66">
        <v>9</v>
      </c>
      <c r="L37" s="67">
        <v>61600.34</v>
      </c>
      <c r="M37" s="67">
        <v>12795</v>
      </c>
      <c r="N37" s="65">
        <v>44610</v>
      </c>
      <c r="O37" s="64" t="s">
        <v>50</v>
      </c>
      <c r="P37" s="61"/>
      <c r="Q37" s="73"/>
      <c r="R37" s="73"/>
      <c r="S37" s="73"/>
      <c r="T37" s="73"/>
      <c r="U37" s="74"/>
      <c r="V37" s="74"/>
      <c r="W37" s="74"/>
      <c r="X37" s="75"/>
      <c r="Y37" s="75"/>
      <c r="Z37" s="2"/>
      <c r="AA37" s="60"/>
      <c r="AB37" s="60"/>
    </row>
    <row r="38" spans="1:29" ht="25.35" customHeight="1">
      <c r="A38" s="63">
        <v>22</v>
      </c>
      <c r="B38" s="69" t="s">
        <v>36</v>
      </c>
      <c r="C38" s="68" t="s">
        <v>93</v>
      </c>
      <c r="D38" s="67">
        <v>33</v>
      </c>
      <c r="E38" s="66" t="s">
        <v>36</v>
      </c>
      <c r="F38" s="66" t="s">
        <v>36</v>
      </c>
      <c r="G38" s="67">
        <v>5</v>
      </c>
      <c r="H38" s="66">
        <v>1</v>
      </c>
      <c r="I38" s="66">
        <f>G38/H38</f>
        <v>5</v>
      </c>
      <c r="J38" s="66">
        <v>1</v>
      </c>
      <c r="K38" s="66" t="s">
        <v>36</v>
      </c>
      <c r="L38" s="67">
        <v>50284</v>
      </c>
      <c r="M38" s="67">
        <v>8608</v>
      </c>
      <c r="N38" s="65">
        <v>44512</v>
      </c>
      <c r="O38" s="64" t="s">
        <v>84</v>
      </c>
      <c r="P38" s="61"/>
      <c r="Q38" s="73"/>
      <c r="R38" s="73"/>
      <c r="S38" s="61"/>
      <c r="T38" s="61"/>
      <c r="U38" s="61"/>
      <c r="V38" s="74"/>
      <c r="W38" s="4"/>
      <c r="X38" s="75"/>
      <c r="Y38" s="2"/>
      <c r="Z38" s="74"/>
      <c r="AA38" s="75"/>
      <c r="AB38" s="60"/>
      <c r="AC38" s="60"/>
    </row>
    <row r="39" spans="1:29" ht="25.35" customHeight="1">
      <c r="A39" s="63">
        <v>23</v>
      </c>
      <c r="B39" s="63">
        <v>28</v>
      </c>
      <c r="C39" s="68" t="s">
        <v>74</v>
      </c>
      <c r="D39" s="67">
        <v>25.5</v>
      </c>
      <c r="E39" s="66">
        <v>67.5</v>
      </c>
      <c r="F39" s="70">
        <f>(D39-E39)/E39</f>
        <v>-0.62222222222222223</v>
      </c>
      <c r="G39" s="67">
        <v>9</v>
      </c>
      <c r="H39" s="66">
        <v>1</v>
      </c>
      <c r="I39" s="66">
        <f>G39/H39</f>
        <v>9</v>
      </c>
      <c r="J39" s="66">
        <v>1</v>
      </c>
      <c r="K39" s="66">
        <v>8</v>
      </c>
      <c r="L39" s="67">
        <v>9447</v>
      </c>
      <c r="M39" s="67">
        <v>1707</v>
      </c>
      <c r="N39" s="65">
        <v>44617</v>
      </c>
      <c r="O39" s="64" t="s">
        <v>37</v>
      </c>
      <c r="P39" s="61"/>
      <c r="Q39" s="73"/>
      <c r="R39" s="73"/>
      <c r="S39" s="73"/>
      <c r="T39" s="73"/>
      <c r="U39" s="74"/>
      <c r="V39" s="74"/>
      <c r="W39" s="74"/>
      <c r="X39" s="2"/>
      <c r="Y39" s="75"/>
      <c r="Z39" s="75"/>
      <c r="AA39" s="60"/>
      <c r="AB39" s="60"/>
    </row>
    <row r="40" spans="1:29" ht="25.35" customHeight="1">
      <c r="A40" s="63">
        <v>24</v>
      </c>
      <c r="B40" s="63">
        <v>12</v>
      </c>
      <c r="C40" s="68" t="s">
        <v>155</v>
      </c>
      <c r="D40" s="67">
        <v>23</v>
      </c>
      <c r="E40" s="66">
        <v>2507.8200000000002</v>
      </c>
      <c r="F40" s="70">
        <f>(D40-E40)/E40</f>
        <v>-0.99082868786436029</v>
      </c>
      <c r="G40" s="67">
        <v>4</v>
      </c>
      <c r="H40" s="66">
        <v>1</v>
      </c>
      <c r="I40" s="66">
        <f>G40/H40</f>
        <v>4</v>
      </c>
      <c r="J40" s="66">
        <v>1</v>
      </c>
      <c r="K40" s="66">
        <v>5</v>
      </c>
      <c r="L40" s="67">
        <v>48874.54</v>
      </c>
      <c r="M40" s="67">
        <v>7757</v>
      </c>
      <c r="N40" s="65">
        <v>44638</v>
      </c>
      <c r="O40" s="64" t="s">
        <v>41</v>
      </c>
      <c r="P40" s="61"/>
      <c r="Q40" s="73"/>
      <c r="R40" s="73"/>
      <c r="S40" s="73"/>
      <c r="T40" s="73"/>
      <c r="U40" s="73"/>
      <c r="V40" s="74"/>
      <c r="W40" s="74"/>
      <c r="Y40" s="75"/>
      <c r="Z40" s="60"/>
      <c r="AA40" s="75"/>
    </row>
    <row r="41" spans="1:29" ht="25.35" customHeight="1">
      <c r="A41" s="63">
        <v>25</v>
      </c>
      <c r="B41" s="76">
        <v>20</v>
      </c>
      <c r="C41" s="68" t="s">
        <v>173</v>
      </c>
      <c r="D41" s="67">
        <v>12</v>
      </c>
      <c r="E41" s="66">
        <v>285.69</v>
      </c>
      <c r="F41" s="70">
        <f>(D41-E41)/E41</f>
        <v>-0.95799642969652421</v>
      </c>
      <c r="G41" s="67">
        <v>2</v>
      </c>
      <c r="H41" s="66">
        <v>1</v>
      </c>
      <c r="I41" s="66">
        <f>G41/H41</f>
        <v>2</v>
      </c>
      <c r="J41" s="66">
        <v>1</v>
      </c>
      <c r="K41" s="66">
        <v>4</v>
      </c>
      <c r="L41" s="67">
        <v>10337.67</v>
      </c>
      <c r="M41" s="67">
        <v>1647</v>
      </c>
      <c r="N41" s="65">
        <v>44645</v>
      </c>
      <c r="O41" s="64" t="s">
        <v>41</v>
      </c>
      <c r="P41" s="61"/>
      <c r="Q41" s="73"/>
      <c r="R41" s="73"/>
      <c r="S41" s="73"/>
      <c r="T41" s="73"/>
      <c r="U41" s="74"/>
      <c r="V41" s="74"/>
      <c r="W41" s="74"/>
      <c r="X41" s="60"/>
      <c r="Y41" s="75"/>
      <c r="Z41" s="75"/>
      <c r="AA41" s="2"/>
      <c r="AB41" s="60"/>
    </row>
    <row r="42" spans="1:29" ht="25.35" customHeight="1">
      <c r="A42" s="41"/>
      <c r="B42" s="41"/>
      <c r="C42" s="52" t="s">
        <v>174</v>
      </c>
      <c r="D42" s="62">
        <f ca="1">SUM(D35:D41)</f>
        <v>1579689.72</v>
      </c>
      <c r="E42" s="62">
        <v>332995.84999999998</v>
      </c>
      <c r="F42" s="20">
        <f ca="1">(D42-E42)/E42</f>
        <v>2.5580067739582941</v>
      </c>
      <c r="G42" s="62">
        <f t="shared" ref="G42" ca="1" si="2">SUM(G35:G41)</f>
        <v>337025</v>
      </c>
      <c r="H42" s="62"/>
      <c r="I42" s="43"/>
      <c r="J42" s="42"/>
      <c r="K42" s="44"/>
      <c r="L42" s="45"/>
      <c r="M42" s="49"/>
      <c r="N42" s="46"/>
      <c r="O42" s="53"/>
      <c r="R42" s="61"/>
    </row>
    <row r="43" spans="1:29" ht="23.1" customHeight="1">
      <c r="W43" s="4"/>
    </row>
    <row r="44" spans="1:29" ht="17.25" customHeight="1"/>
    <row r="55" spans="16:18">
      <c r="R55" s="61"/>
    </row>
    <row r="60" spans="16:18">
      <c r="P60" s="61"/>
    </row>
    <row r="64" spans="16:18" ht="12" customHeight="1"/>
    <row r="74" spans="21:23">
      <c r="U74" s="61"/>
      <c r="V74" s="61"/>
      <c r="W74" s="61"/>
    </row>
  </sheetData>
  <sortState xmlns:xlrd2="http://schemas.microsoft.com/office/spreadsheetml/2017/richdata2" ref="B13:P41">
    <sortCondition descending="1" ref="D13:D41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C91DA-422F-4E68-96CB-35F0818D88E9}">
  <dimension ref="A1:AC79"/>
  <sheetViews>
    <sheetView topLeftCell="A10" zoomScale="60" zoomScaleNormal="60" workbookViewId="0">
      <selection activeCell="A25" sqref="A25:XFD2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11.33203125" style="1" bestFit="1" customWidth="1"/>
    <col min="19" max="19" width="14.33203125" style="1" customWidth="1"/>
    <col min="20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4.4414062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175</v>
      </c>
      <c r="F1" s="30"/>
      <c r="G1" s="30"/>
      <c r="H1" s="30"/>
      <c r="I1" s="30"/>
    </row>
    <row r="2" spans="1:29" ht="19.5" customHeight="1">
      <c r="E2" s="30" t="s">
        <v>176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Y5" s="4"/>
    </row>
    <row r="6" spans="1:29">
      <c r="A6" s="207"/>
      <c r="B6" s="207"/>
      <c r="C6" s="212"/>
      <c r="D6" s="32" t="s">
        <v>169</v>
      </c>
      <c r="E6" s="32" t="s">
        <v>177</v>
      </c>
      <c r="F6" s="212"/>
      <c r="G6" s="212" t="s">
        <v>169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Y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Y9" s="60"/>
      <c r="Z9" s="61"/>
    </row>
    <row r="10" spans="1:29">
      <c r="A10" s="207"/>
      <c r="B10" s="207"/>
      <c r="C10" s="212"/>
      <c r="D10" s="32" t="s">
        <v>170</v>
      </c>
      <c r="E10" s="32" t="s">
        <v>178</v>
      </c>
      <c r="F10" s="212"/>
      <c r="G10" s="32" t="s">
        <v>170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Y10" s="60"/>
      <c r="Z10" s="61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0"/>
      <c r="X11" s="61"/>
      <c r="Y11" s="4"/>
      <c r="Z11" s="61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63">
        <v>1</v>
      </c>
      <c r="C13" s="68" t="s">
        <v>44</v>
      </c>
      <c r="D13" s="67">
        <v>76622.42</v>
      </c>
      <c r="E13" s="66">
        <v>86238.9</v>
      </c>
      <c r="F13" s="70">
        <f t="shared" ref="F13" si="0">(D13-E13)/E13</f>
        <v>-0.11150977111257213</v>
      </c>
      <c r="G13" s="67">
        <v>14504</v>
      </c>
      <c r="H13" s="66">
        <v>307</v>
      </c>
      <c r="I13" s="66">
        <f t="shared" ref="I13" si="1">G13/H13</f>
        <v>47.244299674267104</v>
      </c>
      <c r="J13" s="66">
        <v>20</v>
      </c>
      <c r="K13" s="66">
        <v>2</v>
      </c>
      <c r="L13" s="67">
        <v>162861</v>
      </c>
      <c r="M13" s="67">
        <v>30973</v>
      </c>
      <c r="N13" s="65">
        <v>44652</v>
      </c>
      <c r="O13" s="64" t="s">
        <v>39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9" ht="25.35" customHeight="1">
      <c r="A14" s="63">
        <v>2</v>
      </c>
      <c r="B14" s="78" t="s">
        <v>34</v>
      </c>
      <c r="C14" s="68" t="s">
        <v>54</v>
      </c>
      <c r="D14" s="67">
        <v>75890.070000000007</v>
      </c>
      <c r="E14" s="66" t="s">
        <v>36</v>
      </c>
      <c r="F14" s="66" t="s">
        <v>36</v>
      </c>
      <c r="G14" s="67">
        <v>10223</v>
      </c>
      <c r="H14" s="66">
        <v>281</v>
      </c>
      <c r="I14" s="66">
        <f t="shared" ref="I14:I22" si="2">G14/H14</f>
        <v>36.380782918149464</v>
      </c>
      <c r="J14" s="66">
        <v>17</v>
      </c>
      <c r="K14" s="66">
        <v>1</v>
      </c>
      <c r="L14" s="67">
        <v>79887</v>
      </c>
      <c r="M14" s="67">
        <v>10756</v>
      </c>
      <c r="N14" s="65">
        <v>44659</v>
      </c>
      <c r="O14" s="64" t="s">
        <v>39</v>
      </c>
      <c r="P14" s="61"/>
      <c r="Q14" s="73"/>
      <c r="R14" s="73"/>
      <c r="S14" s="73"/>
      <c r="T14" s="73"/>
      <c r="U14" s="74"/>
      <c r="V14" s="74"/>
      <c r="W14" s="60"/>
      <c r="X14" s="74"/>
      <c r="Y14" s="75"/>
      <c r="Z14" s="75"/>
      <c r="AA14" s="60"/>
    </row>
    <row r="15" spans="1:29" ht="25.35" customHeight="1">
      <c r="A15" s="63">
        <v>3</v>
      </c>
      <c r="B15" s="77" t="s">
        <v>34</v>
      </c>
      <c r="C15" s="68" t="s">
        <v>51</v>
      </c>
      <c r="D15" s="67">
        <v>46535.839999999997</v>
      </c>
      <c r="E15" s="66" t="s">
        <v>36</v>
      </c>
      <c r="F15" s="66" t="s">
        <v>36</v>
      </c>
      <c r="G15" s="67">
        <v>10926</v>
      </c>
      <c r="H15" s="66">
        <v>297</v>
      </c>
      <c r="I15" s="66">
        <f t="shared" si="2"/>
        <v>36.787878787878789</v>
      </c>
      <c r="J15" s="66">
        <v>21</v>
      </c>
      <c r="K15" s="66">
        <v>1</v>
      </c>
      <c r="L15" s="67">
        <v>46983.44</v>
      </c>
      <c r="M15" s="67">
        <v>11006</v>
      </c>
      <c r="N15" s="65">
        <v>44659</v>
      </c>
      <c r="O15" s="64" t="s">
        <v>41</v>
      </c>
      <c r="P15" s="61"/>
      <c r="Q15" s="73"/>
      <c r="R15" s="73"/>
      <c r="S15" s="59"/>
      <c r="T15" s="73"/>
      <c r="V15" s="74"/>
      <c r="W15" s="4"/>
      <c r="X15" s="2"/>
      <c r="Y15" s="75"/>
      <c r="Z15" s="74"/>
      <c r="AA15" s="75"/>
      <c r="AB15" s="60"/>
      <c r="AC15" s="60"/>
    </row>
    <row r="16" spans="1:29" ht="25.35" customHeight="1">
      <c r="A16" s="63">
        <v>4</v>
      </c>
      <c r="B16" s="63">
        <v>2</v>
      </c>
      <c r="C16" s="68" t="s">
        <v>146</v>
      </c>
      <c r="D16" s="67">
        <v>25006.39</v>
      </c>
      <c r="E16" s="66">
        <v>56857.21</v>
      </c>
      <c r="F16" s="70">
        <f>(D16-E16)/E16</f>
        <v>-0.56018963997705828</v>
      </c>
      <c r="G16" s="67">
        <v>3641</v>
      </c>
      <c r="H16" s="66">
        <v>171</v>
      </c>
      <c r="I16" s="66">
        <f t="shared" si="2"/>
        <v>21.292397660818715</v>
      </c>
      <c r="J16" s="66">
        <v>12</v>
      </c>
      <c r="K16" s="66">
        <v>2</v>
      </c>
      <c r="L16" s="67">
        <v>85785.44</v>
      </c>
      <c r="M16" s="67">
        <v>11812</v>
      </c>
      <c r="N16" s="65">
        <v>44652</v>
      </c>
      <c r="O16" s="64" t="s">
        <v>142</v>
      </c>
      <c r="P16" s="61"/>
      <c r="Q16" s="75"/>
      <c r="R16" s="81"/>
      <c r="S16" s="73"/>
      <c r="T16" s="73"/>
      <c r="U16" s="73"/>
      <c r="V16" s="74"/>
      <c r="W16" s="74"/>
      <c r="X16" s="60"/>
      <c r="Y16" s="75"/>
      <c r="Z16" s="2"/>
      <c r="AA16" s="75"/>
      <c r="AB16" s="60"/>
      <c r="AC16" s="60"/>
    </row>
    <row r="17" spans="1:29" ht="25.35" customHeight="1">
      <c r="A17" s="63">
        <v>5</v>
      </c>
      <c r="B17" s="63">
        <v>3</v>
      </c>
      <c r="C17" s="68" t="s">
        <v>48</v>
      </c>
      <c r="D17" s="67">
        <v>24219.37</v>
      </c>
      <c r="E17" s="66">
        <v>22988.07</v>
      </c>
      <c r="F17" s="70">
        <f>(D17-E17)/E17</f>
        <v>5.3562565278424824E-2</v>
      </c>
      <c r="G17" s="67">
        <v>4840</v>
      </c>
      <c r="H17" s="66">
        <v>146</v>
      </c>
      <c r="I17" s="66">
        <f t="shared" si="2"/>
        <v>33.150684931506852</v>
      </c>
      <c r="J17" s="66">
        <v>10</v>
      </c>
      <c r="K17" s="66">
        <v>5</v>
      </c>
      <c r="L17" s="67">
        <v>188144</v>
      </c>
      <c r="M17" s="67">
        <v>37510</v>
      </c>
      <c r="N17" s="65">
        <v>44631</v>
      </c>
      <c r="O17" s="64" t="s">
        <v>43</v>
      </c>
      <c r="P17" s="61"/>
      <c r="Q17" s="73"/>
      <c r="R17" s="73"/>
      <c r="S17" s="59"/>
      <c r="T17" s="61"/>
      <c r="U17" s="61"/>
      <c r="V17" s="61"/>
      <c r="W17" s="74"/>
      <c r="X17" s="60"/>
      <c r="Y17" s="75"/>
      <c r="Z17" s="2"/>
      <c r="AA17" s="75"/>
      <c r="AB17" s="60"/>
      <c r="AC17" s="60"/>
    </row>
    <row r="18" spans="1:29" ht="25.35" customHeight="1">
      <c r="A18" s="63">
        <v>6</v>
      </c>
      <c r="B18" s="63">
        <v>4</v>
      </c>
      <c r="C18" s="68" t="s">
        <v>45</v>
      </c>
      <c r="D18" s="67">
        <v>17279.84</v>
      </c>
      <c r="E18" s="66">
        <v>22311.279999999999</v>
      </c>
      <c r="F18" s="70">
        <f>(D18-E18)/E18</f>
        <v>-0.225511041948288</v>
      </c>
      <c r="G18" s="67">
        <v>3401</v>
      </c>
      <c r="H18" s="66">
        <v>135</v>
      </c>
      <c r="I18" s="66">
        <f t="shared" si="2"/>
        <v>25.192592592592593</v>
      </c>
      <c r="J18" s="66">
        <v>9</v>
      </c>
      <c r="K18" s="66">
        <v>4</v>
      </c>
      <c r="L18" s="67">
        <v>112500</v>
      </c>
      <c r="M18" s="67">
        <v>22194</v>
      </c>
      <c r="N18" s="65">
        <v>44638</v>
      </c>
      <c r="O18" s="64" t="s">
        <v>37</v>
      </c>
      <c r="P18" s="61"/>
      <c r="Q18" s="73"/>
      <c r="R18" s="73"/>
      <c r="S18" s="59"/>
      <c r="T18" s="73"/>
      <c r="V18" s="74"/>
      <c r="W18" s="74"/>
      <c r="X18" s="60"/>
      <c r="Y18" s="75"/>
      <c r="Z18" s="2"/>
      <c r="AA18" s="75"/>
      <c r="AB18" s="60"/>
      <c r="AC18" s="60"/>
    </row>
    <row r="19" spans="1:29" ht="25.35" customHeight="1">
      <c r="A19" s="63">
        <v>7</v>
      </c>
      <c r="B19" s="77" t="s">
        <v>34</v>
      </c>
      <c r="C19" s="68" t="s">
        <v>129</v>
      </c>
      <c r="D19" s="67">
        <v>16133.72</v>
      </c>
      <c r="E19" s="66" t="s">
        <v>36</v>
      </c>
      <c r="F19" s="66" t="s">
        <v>36</v>
      </c>
      <c r="G19" s="67">
        <v>2734</v>
      </c>
      <c r="H19" s="66">
        <v>148</v>
      </c>
      <c r="I19" s="66">
        <f t="shared" si="2"/>
        <v>18.472972972972972</v>
      </c>
      <c r="J19" s="66">
        <v>20</v>
      </c>
      <c r="K19" s="66">
        <v>1</v>
      </c>
      <c r="L19" s="67">
        <v>22912.11</v>
      </c>
      <c r="M19" s="67">
        <v>4234</v>
      </c>
      <c r="N19" s="65">
        <v>44659</v>
      </c>
      <c r="O19" s="64" t="s">
        <v>130</v>
      </c>
      <c r="P19" s="61"/>
      <c r="Q19" s="73"/>
      <c r="R19" s="73"/>
      <c r="S19" s="73"/>
      <c r="T19" s="73"/>
      <c r="V19" s="61"/>
      <c r="W19" s="60"/>
      <c r="X19" s="2"/>
      <c r="Y19" s="2"/>
      <c r="Z19" s="60"/>
      <c r="AA19" s="61"/>
      <c r="AC19" s="60"/>
    </row>
    <row r="20" spans="1:29" ht="25.35" customHeight="1">
      <c r="A20" s="63">
        <v>8</v>
      </c>
      <c r="B20" s="5" t="s">
        <v>58</v>
      </c>
      <c r="C20" s="68" t="s">
        <v>55</v>
      </c>
      <c r="D20" s="67">
        <v>14883.68</v>
      </c>
      <c r="E20" s="66" t="s">
        <v>36</v>
      </c>
      <c r="F20" s="66" t="s">
        <v>36</v>
      </c>
      <c r="G20" s="67">
        <v>2048</v>
      </c>
      <c r="H20" s="66">
        <v>14</v>
      </c>
      <c r="I20" s="66">
        <f t="shared" si="2"/>
        <v>146.28571428571428</v>
      </c>
      <c r="J20" s="66">
        <v>8</v>
      </c>
      <c r="K20" s="66">
        <v>0</v>
      </c>
      <c r="L20" s="67">
        <v>14883.68</v>
      </c>
      <c r="M20" s="67">
        <v>2048</v>
      </c>
      <c r="N20" s="65" t="s">
        <v>60</v>
      </c>
      <c r="O20" s="64" t="s">
        <v>56</v>
      </c>
      <c r="P20" s="61"/>
      <c r="Q20" s="73"/>
      <c r="R20" s="73"/>
      <c r="S20" s="59"/>
      <c r="T20" s="73"/>
      <c r="V20" s="74"/>
      <c r="W20" s="60"/>
      <c r="X20" s="2"/>
      <c r="Y20" s="75"/>
      <c r="Z20" s="74"/>
      <c r="AA20" s="75"/>
      <c r="AB20" s="60"/>
      <c r="AC20" s="60"/>
    </row>
    <row r="21" spans="1:29" ht="25.35" customHeight="1">
      <c r="A21" s="63">
        <v>9</v>
      </c>
      <c r="B21" s="76">
        <v>5</v>
      </c>
      <c r="C21" s="68" t="s">
        <v>137</v>
      </c>
      <c r="D21" s="67">
        <v>13656.25</v>
      </c>
      <c r="E21" s="66">
        <v>18969.12</v>
      </c>
      <c r="F21" s="70">
        <f>(D21-E21)/E21</f>
        <v>-0.28007994045058493</v>
      </c>
      <c r="G21" s="67">
        <v>2127</v>
      </c>
      <c r="H21" s="66">
        <v>78</v>
      </c>
      <c r="I21" s="66">
        <f t="shared" si="2"/>
        <v>27.26923076923077</v>
      </c>
      <c r="J21" s="66">
        <v>9</v>
      </c>
      <c r="K21" s="66">
        <v>6</v>
      </c>
      <c r="L21" s="67">
        <v>355083.45</v>
      </c>
      <c r="M21" s="67">
        <v>50502</v>
      </c>
      <c r="N21" s="65">
        <v>44624</v>
      </c>
      <c r="O21" s="64" t="s">
        <v>56</v>
      </c>
      <c r="P21" s="61"/>
      <c r="Q21" s="2"/>
      <c r="R21" s="75"/>
      <c r="S21" s="60"/>
      <c r="T21" s="60"/>
      <c r="V21" s="61"/>
      <c r="W21" s="61"/>
      <c r="X21" s="61"/>
      <c r="Y21" s="60"/>
      <c r="Z21" s="60"/>
    </row>
    <row r="22" spans="1:29" ht="25.35" customHeight="1">
      <c r="A22" s="63">
        <v>10</v>
      </c>
      <c r="B22" s="76">
        <v>6</v>
      </c>
      <c r="C22" s="68" t="s">
        <v>141</v>
      </c>
      <c r="D22" s="67">
        <v>5673.28</v>
      </c>
      <c r="E22" s="66">
        <v>9002.25</v>
      </c>
      <c r="F22" s="70">
        <f>(D22-E22)/E22</f>
        <v>-0.36979310727873588</v>
      </c>
      <c r="G22" s="67">
        <v>856</v>
      </c>
      <c r="H22" s="66">
        <v>35</v>
      </c>
      <c r="I22" s="66">
        <f t="shared" si="2"/>
        <v>24.457142857142856</v>
      </c>
      <c r="J22" s="66">
        <v>4</v>
      </c>
      <c r="K22" s="66">
        <v>8</v>
      </c>
      <c r="L22" s="67">
        <v>240689.32</v>
      </c>
      <c r="M22" s="67">
        <v>34950</v>
      </c>
      <c r="N22" s="65">
        <v>44610</v>
      </c>
      <c r="O22" s="64" t="s">
        <v>142</v>
      </c>
      <c r="P22" s="61"/>
      <c r="Q22" s="73"/>
      <c r="R22" s="73"/>
      <c r="S22" s="59"/>
      <c r="T22" s="73"/>
      <c r="V22" s="74"/>
      <c r="W22" s="4"/>
      <c r="X22" s="2"/>
      <c r="Y22" s="75"/>
      <c r="Z22" s="74"/>
      <c r="AA22" s="75"/>
      <c r="AB22" s="60"/>
      <c r="AC22" s="60"/>
    </row>
    <row r="23" spans="1:29" ht="25.35" customHeight="1">
      <c r="A23" s="41"/>
      <c r="B23" s="41"/>
      <c r="C23" s="52" t="s">
        <v>52</v>
      </c>
      <c r="D23" s="62">
        <f>SUM(D13:D22)</f>
        <v>315900.86</v>
      </c>
      <c r="E23" s="62">
        <v>240668.32999999996</v>
      </c>
      <c r="F23" s="20">
        <f>(D23-E23)/E23</f>
        <v>0.31259837968709903</v>
      </c>
      <c r="G23" s="62">
        <f t="shared" ref="G23" si="3">SUM(G13:G22)</f>
        <v>55300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7</v>
      </c>
      <c r="C25" s="68" t="s">
        <v>103</v>
      </c>
      <c r="D25" s="67">
        <v>3012.67</v>
      </c>
      <c r="E25" s="66">
        <v>7704.68</v>
      </c>
      <c r="F25" s="70">
        <f>(D25-E25)/E25</f>
        <v>-0.60898181365092385</v>
      </c>
      <c r="G25" s="67">
        <v>450</v>
      </c>
      <c r="H25" s="66">
        <v>31</v>
      </c>
      <c r="I25" s="66">
        <f t="shared" ref="I25:I34" si="4">G25/H25</f>
        <v>14.516129032258064</v>
      </c>
      <c r="J25" s="66">
        <v>10</v>
      </c>
      <c r="K25" s="66">
        <v>2</v>
      </c>
      <c r="L25" s="67">
        <v>10717</v>
      </c>
      <c r="M25" s="67">
        <v>1638</v>
      </c>
      <c r="N25" s="65">
        <v>44652</v>
      </c>
      <c r="O25" s="64" t="s">
        <v>84</v>
      </c>
      <c r="P25" s="61"/>
      <c r="Q25" s="73"/>
      <c r="R25" s="73"/>
      <c r="S25" s="73"/>
      <c r="V25" s="60"/>
      <c r="W25" s="4"/>
      <c r="X25" s="60"/>
      <c r="Y25" s="61"/>
      <c r="Z25" s="2"/>
      <c r="AA25" s="60"/>
      <c r="AC25" s="60"/>
    </row>
    <row r="26" spans="1:29" ht="25.35" customHeight="1">
      <c r="A26" s="63">
        <v>12</v>
      </c>
      <c r="B26" s="63">
        <v>8</v>
      </c>
      <c r="C26" s="68" t="s">
        <v>155</v>
      </c>
      <c r="D26" s="67">
        <v>2507.8200000000002</v>
      </c>
      <c r="E26" s="66">
        <v>7515.83</v>
      </c>
      <c r="F26" s="70">
        <f>(D26-E26)/E26</f>
        <v>-0.6663282697985452</v>
      </c>
      <c r="G26" s="67">
        <v>385</v>
      </c>
      <c r="H26" s="66">
        <v>29</v>
      </c>
      <c r="I26" s="66">
        <f t="shared" si="4"/>
        <v>13.275862068965518</v>
      </c>
      <c r="J26" s="66">
        <v>5</v>
      </c>
      <c r="K26" s="66">
        <v>4</v>
      </c>
      <c r="L26" s="67">
        <v>48851.54</v>
      </c>
      <c r="M26" s="67">
        <v>7753</v>
      </c>
      <c r="N26" s="65">
        <v>44638</v>
      </c>
      <c r="O26" s="64" t="s">
        <v>41</v>
      </c>
      <c r="P26" s="61"/>
      <c r="Q26" s="73"/>
      <c r="R26" s="73"/>
      <c r="S26" s="59"/>
      <c r="T26" s="74"/>
      <c r="U26" s="74"/>
      <c r="V26" s="74"/>
      <c r="W26" s="74"/>
      <c r="X26" s="2"/>
      <c r="Y26" s="75"/>
      <c r="Z26" s="74"/>
      <c r="AA26" s="75"/>
      <c r="AB26" s="60"/>
      <c r="AC26" s="60"/>
    </row>
    <row r="27" spans="1:29" ht="25.35" customHeight="1">
      <c r="A27" s="63">
        <v>13</v>
      </c>
      <c r="B27" s="66" t="s">
        <v>36</v>
      </c>
      <c r="C27" s="68" t="s">
        <v>179</v>
      </c>
      <c r="D27" s="67">
        <v>2314.5</v>
      </c>
      <c r="E27" s="66" t="s">
        <v>36</v>
      </c>
      <c r="F27" s="66" t="s">
        <v>36</v>
      </c>
      <c r="G27" s="67">
        <v>412</v>
      </c>
      <c r="H27" s="66">
        <v>5</v>
      </c>
      <c r="I27" s="66">
        <f t="shared" si="4"/>
        <v>82.4</v>
      </c>
      <c r="J27" s="66">
        <v>5</v>
      </c>
      <c r="K27" s="66" t="s">
        <v>36</v>
      </c>
      <c r="L27" s="67">
        <v>300491.96999999997</v>
      </c>
      <c r="M27" s="67">
        <v>55591</v>
      </c>
      <c r="N27" s="65">
        <v>42692</v>
      </c>
      <c r="O27" s="64" t="s">
        <v>56</v>
      </c>
      <c r="P27" s="61"/>
      <c r="Q27" s="73"/>
      <c r="R27" s="73"/>
      <c r="S27" s="59"/>
      <c r="T27" s="73"/>
      <c r="U27" s="4"/>
      <c r="V27" s="4"/>
      <c r="W27" s="4"/>
      <c r="X27" s="2"/>
      <c r="Y27" s="75"/>
      <c r="Z27" s="74"/>
      <c r="AA27" s="75"/>
      <c r="AB27" s="60"/>
      <c r="AC27" s="60"/>
    </row>
    <row r="28" spans="1:29" ht="25.35" customHeight="1">
      <c r="A28" s="63">
        <v>14</v>
      </c>
      <c r="B28" s="66" t="s">
        <v>36</v>
      </c>
      <c r="C28" s="68" t="s">
        <v>180</v>
      </c>
      <c r="D28" s="67">
        <v>2314.5</v>
      </c>
      <c r="E28" s="66" t="s">
        <v>36</v>
      </c>
      <c r="F28" s="66" t="s">
        <v>36</v>
      </c>
      <c r="G28" s="67">
        <v>412</v>
      </c>
      <c r="H28" s="66">
        <v>5</v>
      </c>
      <c r="I28" s="66">
        <f t="shared" si="4"/>
        <v>82.4</v>
      </c>
      <c r="J28" s="66">
        <v>5</v>
      </c>
      <c r="K28" s="66" t="s">
        <v>36</v>
      </c>
      <c r="L28" s="67">
        <v>290980.46999999997</v>
      </c>
      <c r="M28" s="67">
        <v>48531</v>
      </c>
      <c r="N28" s="65">
        <v>43410</v>
      </c>
      <c r="O28" s="64" t="s">
        <v>56</v>
      </c>
      <c r="P28" s="61"/>
      <c r="Q28" s="73"/>
      <c r="R28" s="73"/>
      <c r="S28" s="59"/>
      <c r="T28" s="73"/>
      <c r="U28" s="4"/>
      <c r="V28" s="4"/>
      <c r="W28" s="4"/>
      <c r="X28" s="2"/>
      <c r="Y28" s="75"/>
      <c r="Z28" s="74"/>
      <c r="AA28" s="75"/>
      <c r="AB28" s="60"/>
      <c r="AC28" s="60"/>
    </row>
    <row r="29" spans="1:29" ht="25.35" customHeight="1">
      <c r="A29" s="63">
        <v>15</v>
      </c>
      <c r="B29" s="76">
        <v>15</v>
      </c>
      <c r="C29" s="68" t="s">
        <v>181</v>
      </c>
      <c r="D29" s="67">
        <v>2106.5500000000002</v>
      </c>
      <c r="E29" s="66">
        <v>907</v>
      </c>
      <c r="F29" s="70">
        <f>(D29-E29)/E29</f>
        <v>1.3225468577728778</v>
      </c>
      <c r="G29" s="67">
        <v>383</v>
      </c>
      <c r="H29" s="66">
        <v>9</v>
      </c>
      <c r="I29" s="66">
        <f t="shared" si="4"/>
        <v>42.555555555555557</v>
      </c>
      <c r="J29" s="66">
        <v>4</v>
      </c>
      <c r="K29" s="66">
        <v>7</v>
      </c>
      <c r="L29" s="67">
        <v>45899.55</v>
      </c>
      <c r="M29" s="67">
        <v>8441</v>
      </c>
      <c r="N29" s="65">
        <v>44617</v>
      </c>
      <c r="O29" s="64" t="s">
        <v>182</v>
      </c>
      <c r="P29" s="61"/>
      <c r="Q29" s="73"/>
      <c r="R29" s="73"/>
      <c r="S29" s="59"/>
      <c r="T29" s="73"/>
      <c r="U29" s="4"/>
      <c r="V29" s="4"/>
      <c r="W29" s="4"/>
      <c r="X29" s="2"/>
      <c r="Y29" s="75"/>
      <c r="Z29" s="74"/>
      <c r="AA29" s="75"/>
      <c r="AB29" s="60"/>
      <c r="AC29" s="60"/>
    </row>
    <row r="30" spans="1:29" ht="25.35" customHeight="1">
      <c r="A30" s="63">
        <v>16</v>
      </c>
      <c r="B30" s="76">
        <v>14</v>
      </c>
      <c r="C30" s="68" t="s">
        <v>119</v>
      </c>
      <c r="D30" s="67">
        <v>1489.6</v>
      </c>
      <c r="E30" s="66">
        <v>1077.4000000000001</v>
      </c>
      <c r="F30" s="70">
        <f>(D30-E30)/E30</f>
        <v>0.38258771115648765</v>
      </c>
      <c r="G30" s="67">
        <v>253</v>
      </c>
      <c r="H30" s="66">
        <v>16</v>
      </c>
      <c r="I30" s="66">
        <f t="shared" si="4"/>
        <v>15.8125</v>
      </c>
      <c r="J30" s="66">
        <v>6</v>
      </c>
      <c r="K30" s="66">
        <v>8</v>
      </c>
      <c r="L30" s="67">
        <v>138421.45000000001</v>
      </c>
      <c r="M30" s="67">
        <v>23204</v>
      </c>
      <c r="N30" s="65">
        <v>44610</v>
      </c>
      <c r="O30" s="64" t="s">
        <v>120</v>
      </c>
      <c r="P30" s="61"/>
      <c r="Q30" s="73"/>
      <c r="R30" s="73"/>
      <c r="S30" s="73"/>
      <c r="T30" s="73"/>
      <c r="U30" s="74"/>
      <c r="V30" s="74"/>
      <c r="W30" s="2"/>
      <c r="X30" s="60"/>
      <c r="Y30" s="74"/>
      <c r="Z30" s="75"/>
      <c r="AA30" s="75"/>
      <c r="AB30" s="60"/>
    </row>
    <row r="31" spans="1:29" ht="25.35" customHeight="1">
      <c r="A31" s="63">
        <v>17</v>
      </c>
      <c r="B31" s="76">
        <v>13</v>
      </c>
      <c r="C31" s="68" t="s">
        <v>171</v>
      </c>
      <c r="D31" s="67">
        <v>969.44</v>
      </c>
      <c r="E31" s="67">
        <v>1563.39</v>
      </c>
      <c r="F31" s="70">
        <f>(D31-E31)/E31</f>
        <v>-0.37991160235130073</v>
      </c>
      <c r="G31" s="67">
        <v>189</v>
      </c>
      <c r="H31" s="66">
        <v>7</v>
      </c>
      <c r="I31" s="66">
        <f t="shared" si="4"/>
        <v>27</v>
      </c>
      <c r="J31" s="66">
        <v>1</v>
      </c>
      <c r="K31" s="66">
        <v>20</v>
      </c>
      <c r="L31" s="67">
        <v>223751</v>
      </c>
      <c r="M31" s="67">
        <v>44397</v>
      </c>
      <c r="N31" s="65">
        <v>44526</v>
      </c>
      <c r="O31" s="64" t="s">
        <v>43</v>
      </c>
      <c r="P31" s="61"/>
      <c r="Q31" s="73"/>
      <c r="R31" s="73"/>
      <c r="S31" s="59"/>
      <c r="T31" s="73"/>
      <c r="U31" s="4"/>
      <c r="V31" s="4"/>
      <c r="W31" s="4"/>
      <c r="X31" s="2"/>
      <c r="Y31" s="75"/>
      <c r="Z31" s="74"/>
      <c r="AA31" s="75"/>
      <c r="AB31" s="60"/>
      <c r="AC31" s="60"/>
    </row>
    <row r="32" spans="1:29" ht="25.35" customHeight="1">
      <c r="A32" s="63">
        <v>18</v>
      </c>
      <c r="B32" s="6" t="s">
        <v>58</v>
      </c>
      <c r="C32" s="68" t="s">
        <v>64</v>
      </c>
      <c r="D32" s="67">
        <v>409.34</v>
      </c>
      <c r="E32" s="66" t="s">
        <v>36</v>
      </c>
      <c r="F32" s="66" t="s">
        <v>36</v>
      </c>
      <c r="G32" s="67">
        <v>59</v>
      </c>
      <c r="H32" s="66">
        <v>2</v>
      </c>
      <c r="I32" s="66">
        <f t="shared" si="4"/>
        <v>29.5</v>
      </c>
      <c r="J32" s="66">
        <v>2</v>
      </c>
      <c r="K32" s="66">
        <v>0</v>
      </c>
      <c r="L32" s="67">
        <v>409</v>
      </c>
      <c r="M32" s="67">
        <v>59</v>
      </c>
      <c r="N32" s="65" t="s">
        <v>60</v>
      </c>
      <c r="O32" s="64" t="s">
        <v>37</v>
      </c>
      <c r="P32" s="61"/>
      <c r="Q32" s="73"/>
      <c r="R32" s="73"/>
      <c r="S32" s="59"/>
      <c r="T32" s="73"/>
      <c r="V32" s="74"/>
      <c r="W32" s="74"/>
      <c r="X32" s="75"/>
      <c r="Y32" s="74"/>
      <c r="Z32" s="2"/>
      <c r="AA32" s="75"/>
      <c r="AB32" s="60"/>
      <c r="AC32" s="60"/>
    </row>
    <row r="33" spans="1:29" ht="25.35" customHeight="1">
      <c r="A33" s="63">
        <v>19</v>
      </c>
      <c r="B33" s="76">
        <v>17</v>
      </c>
      <c r="C33" s="68" t="s">
        <v>183</v>
      </c>
      <c r="D33" s="67">
        <v>324.54000000000002</v>
      </c>
      <c r="E33" s="66">
        <v>683.56999999999994</v>
      </c>
      <c r="F33" s="70">
        <f>(D33-E33)/E33</f>
        <v>-0.52522784791608756</v>
      </c>
      <c r="G33" s="67">
        <v>46</v>
      </c>
      <c r="H33" s="66">
        <v>3</v>
      </c>
      <c r="I33" s="66">
        <f t="shared" si="4"/>
        <v>15.333333333333334</v>
      </c>
      <c r="J33" s="66">
        <v>1</v>
      </c>
      <c r="K33" s="66">
        <v>15</v>
      </c>
      <c r="L33" s="67">
        <v>623560.22</v>
      </c>
      <c r="M33" s="67">
        <v>87883</v>
      </c>
      <c r="N33" s="65">
        <v>44561</v>
      </c>
      <c r="O33" s="64" t="s">
        <v>184</v>
      </c>
      <c r="P33" s="61"/>
      <c r="Q33" s="73"/>
      <c r="R33" s="73"/>
      <c r="S33" s="59"/>
      <c r="T33" s="73"/>
      <c r="U33" s="4"/>
      <c r="V33" s="4"/>
      <c r="W33" s="4"/>
      <c r="X33" s="2"/>
      <c r="Y33" s="75"/>
      <c r="Z33" s="74"/>
      <c r="AA33" s="75"/>
      <c r="AB33" s="60"/>
      <c r="AC33" s="60"/>
    </row>
    <row r="34" spans="1:29" ht="25.35" customHeight="1">
      <c r="A34" s="63">
        <v>20</v>
      </c>
      <c r="B34" s="76">
        <v>12</v>
      </c>
      <c r="C34" s="68" t="s">
        <v>173</v>
      </c>
      <c r="D34" s="67">
        <v>285.69</v>
      </c>
      <c r="E34" s="66">
        <v>1826.6</v>
      </c>
      <c r="F34" s="70">
        <f>(D34-E34)/E34</f>
        <v>-0.84359465673929701</v>
      </c>
      <c r="G34" s="67">
        <v>46</v>
      </c>
      <c r="H34" s="66">
        <v>7</v>
      </c>
      <c r="I34" s="66">
        <f t="shared" si="4"/>
        <v>6.5714285714285712</v>
      </c>
      <c r="J34" s="66">
        <v>2</v>
      </c>
      <c r="K34" s="66">
        <v>3</v>
      </c>
      <c r="L34" s="67">
        <v>10325.67</v>
      </c>
      <c r="M34" s="67">
        <v>1645</v>
      </c>
      <c r="N34" s="65">
        <v>44645</v>
      </c>
      <c r="O34" s="64" t="s">
        <v>41</v>
      </c>
      <c r="P34" s="61"/>
      <c r="Q34" s="73"/>
      <c r="R34" s="73"/>
      <c r="S34" s="73"/>
      <c r="T34" s="73"/>
      <c r="U34" s="74"/>
      <c r="V34" s="74"/>
      <c r="W34" s="74"/>
      <c r="X34" s="75"/>
      <c r="Y34" s="75"/>
      <c r="Z34" s="2"/>
      <c r="AA34" s="60"/>
      <c r="AB34" s="60"/>
    </row>
    <row r="35" spans="1:29" ht="25.2" customHeight="1">
      <c r="A35" s="41"/>
      <c r="B35" s="41"/>
      <c r="C35" s="52" t="s">
        <v>66</v>
      </c>
      <c r="D35" s="62">
        <f>SUM(D23:D34)</f>
        <v>331635.50999999995</v>
      </c>
      <c r="E35" s="62">
        <v>250679.96</v>
      </c>
      <c r="F35" s="20">
        <f>(D35-E35)/E35</f>
        <v>0.32294384441420831</v>
      </c>
      <c r="G35" s="62">
        <f t="shared" ref="G35" si="5">SUM(G23:G34)</f>
        <v>57935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76">
        <v>24</v>
      </c>
      <c r="C37" s="68" t="s">
        <v>144</v>
      </c>
      <c r="D37" s="67">
        <v>256.89999999999998</v>
      </c>
      <c r="E37" s="66">
        <v>153.9</v>
      </c>
      <c r="F37" s="70">
        <f>(D37-E37)/E37</f>
        <v>0.66926575698505497</v>
      </c>
      <c r="G37" s="67">
        <v>96</v>
      </c>
      <c r="H37" s="66">
        <v>5</v>
      </c>
      <c r="I37" s="66">
        <f>G37/H37</f>
        <v>19.2</v>
      </c>
      <c r="J37" s="66">
        <v>1</v>
      </c>
      <c r="K37" s="66">
        <v>8</v>
      </c>
      <c r="L37" s="67">
        <v>61557.04</v>
      </c>
      <c r="M37" s="67">
        <v>12783</v>
      </c>
      <c r="N37" s="65">
        <v>44610</v>
      </c>
      <c r="O37" s="64" t="s">
        <v>50</v>
      </c>
      <c r="P37" s="61"/>
      <c r="Q37" s="73"/>
      <c r="R37" s="73"/>
      <c r="S37" s="73"/>
      <c r="T37" s="73"/>
      <c r="U37" s="74"/>
      <c r="V37" s="74"/>
      <c r="W37" s="74"/>
      <c r="X37" s="75"/>
      <c r="Y37" s="75"/>
      <c r="Z37" s="2"/>
      <c r="AA37" s="60"/>
      <c r="AB37" s="60"/>
    </row>
    <row r="38" spans="1:29" ht="25.35" customHeight="1">
      <c r="A38" s="63">
        <v>22</v>
      </c>
      <c r="B38" s="23">
        <v>25</v>
      </c>
      <c r="C38" s="68" t="s">
        <v>185</v>
      </c>
      <c r="D38" s="67">
        <v>225</v>
      </c>
      <c r="E38" s="66">
        <v>100</v>
      </c>
      <c r="F38" s="70">
        <f>(D38-E38)/E38</f>
        <v>1.25</v>
      </c>
      <c r="G38" s="67">
        <v>63</v>
      </c>
      <c r="H38" s="66">
        <v>2</v>
      </c>
      <c r="I38" s="66">
        <f>G38/H38</f>
        <v>31.5</v>
      </c>
      <c r="J38" s="66">
        <v>2</v>
      </c>
      <c r="K38" s="66" t="s">
        <v>36</v>
      </c>
      <c r="L38" s="67">
        <v>17857</v>
      </c>
      <c r="M38" s="67">
        <v>4105</v>
      </c>
      <c r="N38" s="65">
        <v>44512</v>
      </c>
      <c r="O38" s="64" t="s">
        <v>84</v>
      </c>
      <c r="P38" s="61"/>
      <c r="Q38" s="73"/>
      <c r="R38" s="73"/>
      <c r="S38" s="59"/>
      <c r="T38" s="73"/>
      <c r="V38" s="74"/>
      <c r="W38" s="74"/>
      <c r="X38" s="75"/>
      <c r="Y38" s="75"/>
      <c r="Z38" s="74"/>
      <c r="AA38" s="2"/>
      <c r="AB38" s="60"/>
      <c r="AC38" s="60"/>
    </row>
    <row r="39" spans="1:29" ht="25.35" customHeight="1">
      <c r="A39" s="63">
        <v>23</v>
      </c>
      <c r="B39" s="63">
        <v>20</v>
      </c>
      <c r="C39" s="68" t="s">
        <v>68</v>
      </c>
      <c r="D39" s="67">
        <v>184</v>
      </c>
      <c r="E39" s="66">
        <v>257</v>
      </c>
      <c r="F39" s="70">
        <f>(D39-E39)/E39</f>
        <v>-0.28404669260700388</v>
      </c>
      <c r="G39" s="67">
        <v>28</v>
      </c>
      <c r="H39" s="66" t="s">
        <v>36</v>
      </c>
      <c r="I39" s="66" t="s">
        <v>36</v>
      </c>
      <c r="J39" s="66">
        <v>2</v>
      </c>
      <c r="K39" s="66">
        <v>9</v>
      </c>
      <c r="L39" s="67">
        <v>16607</v>
      </c>
      <c r="M39" s="67">
        <v>2698</v>
      </c>
      <c r="N39" s="65">
        <v>44603</v>
      </c>
      <c r="O39" s="64" t="s">
        <v>47</v>
      </c>
      <c r="P39" s="61"/>
      <c r="Q39" s="73"/>
      <c r="R39" s="73"/>
      <c r="S39" s="61"/>
      <c r="T39" s="61"/>
      <c r="U39" s="61"/>
      <c r="V39" s="74"/>
      <c r="W39" s="4"/>
      <c r="X39" s="2"/>
      <c r="Y39" s="75"/>
      <c r="Z39" s="74"/>
      <c r="AA39" s="75"/>
      <c r="AB39" s="60"/>
      <c r="AC39" s="60"/>
    </row>
    <row r="40" spans="1:29" ht="25.35" customHeight="1">
      <c r="A40" s="63">
        <v>24</v>
      </c>
      <c r="B40" s="69" t="s">
        <v>36</v>
      </c>
      <c r="C40" s="68" t="s">
        <v>165</v>
      </c>
      <c r="D40" s="67">
        <v>165</v>
      </c>
      <c r="E40" s="66" t="s">
        <v>36</v>
      </c>
      <c r="F40" s="66" t="s">
        <v>36</v>
      </c>
      <c r="G40" s="67">
        <v>27</v>
      </c>
      <c r="H40" s="66">
        <v>6</v>
      </c>
      <c r="I40" s="66">
        <f>G40/H40</f>
        <v>4.5</v>
      </c>
      <c r="J40" s="66">
        <v>2</v>
      </c>
      <c r="K40" s="66" t="s">
        <v>36</v>
      </c>
      <c r="L40" s="67">
        <v>173</v>
      </c>
      <c r="M40" s="67">
        <v>29</v>
      </c>
      <c r="N40" s="65">
        <v>44652</v>
      </c>
      <c r="O40" s="64" t="s">
        <v>122</v>
      </c>
      <c r="P40" s="61"/>
      <c r="Q40" s="73"/>
      <c r="R40" s="73"/>
      <c r="S40" s="61"/>
      <c r="T40" s="61"/>
      <c r="U40" s="61"/>
      <c r="V40" s="74"/>
      <c r="W40" s="60"/>
      <c r="X40" s="2"/>
      <c r="Y40" s="75"/>
      <c r="Z40" s="74"/>
      <c r="AA40" s="75"/>
      <c r="AB40" s="60"/>
      <c r="AC40" s="60"/>
    </row>
    <row r="41" spans="1:29" ht="25.35" customHeight="1">
      <c r="A41" s="63">
        <v>25</v>
      </c>
      <c r="B41" s="63">
        <v>9</v>
      </c>
      <c r="C41" s="68" t="s">
        <v>131</v>
      </c>
      <c r="D41" s="67">
        <v>159.44</v>
      </c>
      <c r="E41" s="66">
        <v>5084.1899999999996</v>
      </c>
      <c r="F41" s="70">
        <f>(D41-E41)/E41</f>
        <v>-0.96864003902293194</v>
      </c>
      <c r="G41" s="67">
        <v>35</v>
      </c>
      <c r="H41" s="66">
        <v>10</v>
      </c>
      <c r="I41" s="66">
        <f>G41/H41</f>
        <v>3.5</v>
      </c>
      <c r="J41" s="66">
        <v>3</v>
      </c>
      <c r="K41" s="66">
        <v>3</v>
      </c>
      <c r="L41" s="67">
        <v>16412.02</v>
      </c>
      <c r="M41" s="67">
        <v>3369</v>
      </c>
      <c r="N41" s="65">
        <v>44645</v>
      </c>
      <c r="O41" s="64" t="s">
        <v>41</v>
      </c>
      <c r="P41" s="61"/>
      <c r="Q41" s="73"/>
      <c r="R41" s="73"/>
      <c r="S41" s="73"/>
      <c r="T41" s="73"/>
      <c r="U41" s="74"/>
      <c r="V41" s="74"/>
      <c r="W41" s="74"/>
      <c r="X41" s="75"/>
      <c r="Y41" s="2"/>
      <c r="Z41" s="75"/>
      <c r="AA41" s="60"/>
      <c r="AB41" s="60"/>
    </row>
    <row r="42" spans="1:29" ht="25.35" customHeight="1">
      <c r="A42" s="63">
        <v>26</v>
      </c>
      <c r="B42" s="23">
        <v>26</v>
      </c>
      <c r="C42" s="68" t="s">
        <v>186</v>
      </c>
      <c r="D42" s="67">
        <v>127.5</v>
      </c>
      <c r="E42" s="66">
        <v>71.5</v>
      </c>
      <c r="F42" s="70">
        <f>(D42-E42)/E42</f>
        <v>0.78321678321678323</v>
      </c>
      <c r="G42" s="67">
        <v>51</v>
      </c>
      <c r="H42" s="66">
        <v>2</v>
      </c>
      <c r="I42" s="66">
        <f>G42/H42</f>
        <v>25.5</v>
      </c>
      <c r="J42" s="66">
        <v>1</v>
      </c>
      <c r="K42" s="66">
        <v>6</v>
      </c>
      <c r="L42" s="67">
        <v>1300</v>
      </c>
      <c r="M42" s="67">
        <v>242</v>
      </c>
      <c r="N42" s="65">
        <v>44624</v>
      </c>
      <c r="O42" s="64" t="s">
        <v>82</v>
      </c>
      <c r="P42" s="61"/>
      <c r="Q42" s="73"/>
      <c r="R42" s="73"/>
      <c r="S42" s="73"/>
      <c r="T42" s="73"/>
      <c r="U42" s="74"/>
      <c r="V42" s="74"/>
      <c r="W42" s="74"/>
      <c r="X42" s="60"/>
      <c r="Y42" s="74"/>
      <c r="Z42" s="2"/>
      <c r="AA42" s="75"/>
      <c r="AB42" s="60"/>
    </row>
    <row r="43" spans="1:29" ht="25.35" customHeight="1">
      <c r="A43" s="63">
        <v>27</v>
      </c>
      <c r="B43" s="69" t="s">
        <v>36</v>
      </c>
      <c r="C43" s="68" t="s">
        <v>160</v>
      </c>
      <c r="D43" s="67">
        <v>88</v>
      </c>
      <c r="E43" s="66" t="s">
        <v>36</v>
      </c>
      <c r="F43" s="66" t="s">
        <v>36</v>
      </c>
      <c r="G43" s="67">
        <v>23</v>
      </c>
      <c r="H43" s="66" t="s">
        <v>36</v>
      </c>
      <c r="I43" s="66" t="s">
        <v>36</v>
      </c>
      <c r="J43" s="66">
        <v>1</v>
      </c>
      <c r="K43" s="66" t="s">
        <v>36</v>
      </c>
      <c r="L43" s="67">
        <v>51857</v>
      </c>
      <c r="M43" s="67">
        <v>9185</v>
      </c>
      <c r="N43" s="65">
        <v>44575</v>
      </c>
      <c r="O43" s="64" t="s">
        <v>47</v>
      </c>
      <c r="P43" s="61"/>
      <c r="Q43" s="73"/>
      <c r="R43" s="73"/>
      <c r="S43" s="73"/>
      <c r="T43" s="73"/>
      <c r="U43" s="73"/>
      <c r="V43" s="74"/>
      <c r="W43" s="74"/>
      <c r="X43" s="75"/>
      <c r="Z43" s="60"/>
      <c r="AA43" s="75"/>
    </row>
    <row r="44" spans="1:29" ht="25.35" customHeight="1">
      <c r="A44" s="63">
        <v>28</v>
      </c>
      <c r="B44" s="76">
        <v>30</v>
      </c>
      <c r="C44" s="68" t="s">
        <v>74</v>
      </c>
      <c r="D44" s="67">
        <v>67.5</v>
      </c>
      <c r="E44" s="66">
        <v>15</v>
      </c>
      <c r="F44" s="70">
        <f>(D44-E44)/E44</f>
        <v>3.5</v>
      </c>
      <c r="G44" s="67">
        <v>20</v>
      </c>
      <c r="H44" s="66">
        <v>2</v>
      </c>
      <c r="I44" s="66">
        <f>G44/H44</f>
        <v>10</v>
      </c>
      <c r="J44" s="66">
        <v>2</v>
      </c>
      <c r="K44" s="66">
        <v>7</v>
      </c>
      <c r="L44" s="67">
        <v>9421</v>
      </c>
      <c r="M44" s="67">
        <v>1698</v>
      </c>
      <c r="N44" s="65">
        <v>44617</v>
      </c>
      <c r="O44" s="64" t="s">
        <v>37</v>
      </c>
      <c r="P44" s="61"/>
      <c r="Q44" s="73"/>
      <c r="R44" s="73"/>
      <c r="S44" s="73"/>
      <c r="T44" s="73"/>
      <c r="U44" s="74"/>
      <c r="V44" s="74"/>
      <c r="W44" s="74"/>
      <c r="X44" s="75"/>
      <c r="Y44" s="60"/>
      <c r="Z44" s="75"/>
      <c r="AA44" s="2"/>
      <c r="AB44" s="60"/>
    </row>
    <row r="45" spans="1:29" ht="25.35" customHeight="1">
      <c r="A45" s="63">
        <v>29</v>
      </c>
      <c r="B45" s="69" t="s">
        <v>36</v>
      </c>
      <c r="C45" s="68" t="s">
        <v>187</v>
      </c>
      <c r="D45" s="67">
        <v>66</v>
      </c>
      <c r="E45" s="66" t="s">
        <v>36</v>
      </c>
      <c r="F45" s="66" t="s">
        <v>36</v>
      </c>
      <c r="G45" s="67">
        <v>10</v>
      </c>
      <c r="H45" s="66">
        <v>1</v>
      </c>
      <c r="I45" s="66">
        <f>G45/H45</f>
        <v>10</v>
      </c>
      <c r="J45" s="66">
        <v>1</v>
      </c>
      <c r="K45" s="66" t="s">
        <v>36</v>
      </c>
      <c r="L45" s="67">
        <v>167557</v>
      </c>
      <c r="M45" s="67">
        <v>29626</v>
      </c>
      <c r="N45" s="65">
        <v>44456</v>
      </c>
      <c r="O45" s="64" t="s">
        <v>182</v>
      </c>
      <c r="P45" s="61"/>
      <c r="Q45" s="73"/>
      <c r="R45" s="73"/>
      <c r="S45" s="73"/>
      <c r="T45" s="73"/>
      <c r="U45" s="74"/>
      <c r="V45" s="74"/>
      <c r="W45" s="74"/>
      <c r="X45" s="2"/>
      <c r="Y45" s="75"/>
      <c r="Z45" s="75"/>
      <c r="AA45" s="60"/>
      <c r="AB45" s="60"/>
    </row>
    <row r="46" spans="1:29" ht="25.35" customHeight="1">
      <c r="A46" s="63">
        <v>30</v>
      </c>
      <c r="B46" s="23">
        <v>28</v>
      </c>
      <c r="C46" s="68" t="s">
        <v>157</v>
      </c>
      <c r="D46" s="67">
        <v>21</v>
      </c>
      <c r="E46" s="66">
        <v>43</v>
      </c>
      <c r="F46" s="70">
        <f>(D46-E46)/E46</f>
        <v>-0.51162790697674421</v>
      </c>
      <c r="G46" s="67">
        <v>4</v>
      </c>
      <c r="H46" s="66">
        <v>1</v>
      </c>
      <c r="I46" s="66">
        <f>G46/H46</f>
        <v>4</v>
      </c>
      <c r="J46" s="66">
        <v>1</v>
      </c>
      <c r="K46" s="66">
        <v>4</v>
      </c>
      <c r="L46" s="67">
        <v>291</v>
      </c>
      <c r="M46" s="67">
        <v>56</v>
      </c>
      <c r="N46" s="65">
        <v>44638</v>
      </c>
      <c r="O46" s="64" t="s">
        <v>122</v>
      </c>
      <c r="P46" s="61"/>
      <c r="Q46" s="73"/>
      <c r="R46" s="73"/>
      <c r="S46" s="73"/>
      <c r="T46" s="73"/>
      <c r="U46" s="73"/>
      <c r="V46" s="73"/>
      <c r="W46" s="74"/>
      <c r="X46" s="75"/>
      <c r="Y46" s="75"/>
      <c r="Z46" s="60"/>
      <c r="AA46" s="2"/>
      <c r="AB46" s="60"/>
    </row>
    <row r="47" spans="1:29" ht="25.35" customHeight="1">
      <c r="A47" s="41"/>
      <c r="B47" s="41"/>
      <c r="C47" s="52" t="s">
        <v>90</v>
      </c>
      <c r="D47" s="62">
        <f>SUM(D35:D46)</f>
        <v>332995.84999999998</v>
      </c>
      <c r="E47" s="62">
        <v>251844.44</v>
      </c>
      <c r="F47" s="20">
        <f>(D47-E47)/E47</f>
        <v>0.32222831681334707</v>
      </c>
      <c r="G47" s="62">
        <f t="shared" ref="G47" si="6">SUM(G35:G46)</f>
        <v>58292</v>
      </c>
      <c r="H47" s="62"/>
      <c r="I47" s="43"/>
      <c r="J47" s="42"/>
      <c r="K47" s="44"/>
      <c r="L47" s="45"/>
      <c r="M47" s="49"/>
      <c r="N47" s="46"/>
      <c r="O47" s="53"/>
      <c r="R47" s="61"/>
    </row>
    <row r="48" spans="1:29" ht="23.1" customHeight="1">
      <c r="W48" s="4"/>
    </row>
    <row r="49" spans="18:18" ht="17.25" customHeight="1"/>
    <row r="60" spans="18:18">
      <c r="R60" s="61"/>
    </row>
    <row r="65" spans="16:23">
      <c r="P65" s="61"/>
    </row>
    <row r="69" spans="16:23" ht="12" customHeight="1"/>
    <row r="79" spans="16:23">
      <c r="U79" s="61"/>
      <c r="V79" s="61"/>
      <c r="W79" s="61"/>
    </row>
  </sheetData>
  <sortState xmlns:xlrd2="http://schemas.microsoft.com/office/spreadsheetml/2017/richdata2" ref="B14:O46">
    <sortCondition descending="1" ref="D14:D46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00D7B-2901-454C-BFC7-7BD3B3327117}">
  <dimension ref="A1:AC79"/>
  <sheetViews>
    <sheetView topLeftCell="A10" zoomScale="60" zoomScaleNormal="60" workbookViewId="0">
      <selection activeCell="A38" sqref="A38:XFD38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10.33203125" style="1" customWidth="1"/>
    <col min="19" max="19" width="14.33203125" style="1" customWidth="1"/>
    <col min="20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44140625" style="1" bestFit="1" customWidth="1"/>
    <col min="26" max="26" width="14.8867187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188</v>
      </c>
      <c r="F1" s="30"/>
      <c r="G1" s="30"/>
      <c r="H1" s="30"/>
      <c r="I1" s="30"/>
    </row>
    <row r="2" spans="1:29" ht="19.5" customHeight="1">
      <c r="E2" s="30" t="s">
        <v>189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Z5" s="4"/>
    </row>
    <row r="6" spans="1:29">
      <c r="A6" s="207"/>
      <c r="B6" s="207"/>
      <c r="C6" s="212"/>
      <c r="D6" s="32" t="s">
        <v>177</v>
      </c>
      <c r="E6" s="32" t="s">
        <v>190</v>
      </c>
      <c r="F6" s="212"/>
      <c r="G6" s="212" t="s">
        <v>177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Z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Y9" s="61"/>
      <c r="Z9" s="60"/>
    </row>
    <row r="10" spans="1:29">
      <c r="A10" s="207"/>
      <c r="B10" s="207"/>
      <c r="C10" s="212"/>
      <c r="D10" s="32" t="s">
        <v>178</v>
      </c>
      <c r="E10" s="32" t="s">
        <v>191</v>
      </c>
      <c r="F10" s="212"/>
      <c r="G10" s="32" t="s">
        <v>178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Y10" s="61"/>
      <c r="Z10" s="60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0"/>
      <c r="X11" s="61"/>
      <c r="Y11" s="61"/>
      <c r="Z11" s="4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2"/>
      <c r="Z12" s="4"/>
    </row>
    <row r="13" spans="1:29" ht="25.35" customHeight="1">
      <c r="A13" s="63">
        <v>1</v>
      </c>
      <c r="B13" s="63" t="s">
        <v>34</v>
      </c>
      <c r="C13" s="68" t="s">
        <v>44</v>
      </c>
      <c r="D13" s="67">
        <v>86238.9</v>
      </c>
      <c r="E13" s="66" t="s">
        <v>36</v>
      </c>
      <c r="F13" s="66" t="s">
        <v>36</v>
      </c>
      <c r="G13" s="67">
        <v>16469</v>
      </c>
      <c r="H13" s="66">
        <v>319</v>
      </c>
      <c r="I13" s="66">
        <f t="shared" ref="I13:I22" si="0">G13/H13</f>
        <v>51.626959247648905</v>
      </c>
      <c r="J13" s="66">
        <v>21</v>
      </c>
      <c r="K13" s="66">
        <v>1</v>
      </c>
      <c r="L13" s="67">
        <v>86239</v>
      </c>
      <c r="M13" s="67">
        <v>16469</v>
      </c>
      <c r="N13" s="65">
        <v>44652</v>
      </c>
      <c r="O13" s="64" t="s">
        <v>39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9" ht="25.35" customHeight="1">
      <c r="A14" s="63">
        <v>2</v>
      </c>
      <c r="B14" s="76" t="s">
        <v>34</v>
      </c>
      <c r="C14" s="68" t="s">
        <v>146</v>
      </c>
      <c r="D14" s="67">
        <v>56857.21</v>
      </c>
      <c r="E14" s="66" t="s">
        <v>36</v>
      </c>
      <c r="F14" s="66" t="s">
        <v>36</v>
      </c>
      <c r="G14" s="67">
        <v>7623</v>
      </c>
      <c r="H14" s="66">
        <v>283</v>
      </c>
      <c r="I14" s="66">
        <f t="shared" si="0"/>
        <v>26.936395759717314</v>
      </c>
      <c r="J14" s="66">
        <v>16</v>
      </c>
      <c r="K14" s="66">
        <v>1</v>
      </c>
      <c r="L14" s="67">
        <v>60779.040000000001</v>
      </c>
      <c r="M14" s="67">
        <v>8171</v>
      </c>
      <c r="N14" s="65">
        <v>44652</v>
      </c>
      <c r="O14" s="64" t="s">
        <v>142</v>
      </c>
      <c r="P14" s="61"/>
      <c r="Q14" s="73"/>
      <c r="R14" s="73"/>
      <c r="S14" s="73"/>
      <c r="T14" s="73"/>
      <c r="U14" s="74"/>
      <c r="V14" s="74"/>
      <c r="W14" s="60"/>
      <c r="X14" s="74"/>
      <c r="Y14" s="75"/>
      <c r="Z14" s="75"/>
      <c r="AA14" s="60"/>
    </row>
    <row r="15" spans="1:29" ht="25.35" customHeight="1">
      <c r="A15" s="63">
        <v>3</v>
      </c>
      <c r="B15" s="63">
        <v>3</v>
      </c>
      <c r="C15" s="68" t="s">
        <v>48</v>
      </c>
      <c r="D15" s="67">
        <v>22988.07</v>
      </c>
      <c r="E15" s="66">
        <v>29030.65</v>
      </c>
      <c r="F15" s="70">
        <f>(D15-E15)/E15</f>
        <v>-0.20814484002252798</v>
      </c>
      <c r="G15" s="67">
        <v>4405</v>
      </c>
      <c r="H15" s="66">
        <v>146</v>
      </c>
      <c r="I15" s="66">
        <f t="shared" si="0"/>
        <v>30.171232876712327</v>
      </c>
      <c r="J15" s="66">
        <v>11</v>
      </c>
      <c r="K15" s="66">
        <v>4</v>
      </c>
      <c r="L15" s="67">
        <v>163724</v>
      </c>
      <c r="M15" s="67">
        <v>32670</v>
      </c>
      <c r="N15" s="65">
        <v>44631</v>
      </c>
      <c r="O15" s="64" t="s">
        <v>43</v>
      </c>
      <c r="P15" s="61"/>
      <c r="Q15" s="73"/>
      <c r="R15" s="73"/>
      <c r="S15" s="59"/>
      <c r="T15" s="73"/>
      <c r="V15" s="74"/>
      <c r="W15" s="4"/>
      <c r="X15" s="2"/>
      <c r="Y15" s="74"/>
      <c r="Z15" s="75"/>
      <c r="AA15" s="75"/>
      <c r="AB15" s="60"/>
      <c r="AC15" s="60"/>
    </row>
    <row r="16" spans="1:29" ht="25.35" customHeight="1">
      <c r="A16" s="63">
        <v>4</v>
      </c>
      <c r="B16" s="63">
        <v>2</v>
      </c>
      <c r="C16" s="68" t="s">
        <v>45</v>
      </c>
      <c r="D16" s="67">
        <v>22311.279999999999</v>
      </c>
      <c r="E16" s="66">
        <v>33138.239999999998</v>
      </c>
      <c r="F16" s="70">
        <f>(D16-E16)/E16</f>
        <v>-0.32672103286112963</v>
      </c>
      <c r="G16" s="67">
        <v>2495</v>
      </c>
      <c r="H16" s="66">
        <v>168</v>
      </c>
      <c r="I16" s="66">
        <f t="shared" si="0"/>
        <v>14.851190476190476</v>
      </c>
      <c r="J16" s="66">
        <v>21</v>
      </c>
      <c r="K16" s="66">
        <v>3</v>
      </c>
      <c r="L16" s="67">
        <v>95220</v>
      </c>
      <c r="M16" s="67">
        <v>18793</v>
      </c>
      <c r="N16" s="65">
        <v>44638</v>
      </c>
      <c r="O16" s="64" t="s">
        <v>37</v>
      </c>
      <c r="P16" s="61"/>
      <c r="Q16" s="73"/>
      <c r="R16" s="73"/>
      <c r="S16" s="73"/>
      <c r="T16" s="73"/>
      <c r="V16" s="61"/>
      <c r="W16" s="60"/>
      <c r="X16" s="2"/>
      <c r="Y16" s="60"/>
      <c r="Z16" s="2"/>
      <c r="AA16" s="61"/>
      <c r="AC16" s="60"/>
    </row>
    <row r="17" spans="1:29" ht="25.35" customHeight="1">
      <c r="A17" s="63">
        <v>5</v>
      </c>
      <c r="B17" s="63">
        <v>1</v>
      </c>
      <c r="C17" s="68" t="s">
        <v>137</v>
      </c>
      <c r="D17" s="67">
        <v>18969.12</v>
      </c>
      <c r="E17" s="66">
        <v>38046.28</v>
      </c>
      <c r="F17" s="70">
        <f>(D17-E17)/E17</f>
        <v>-0.50141984971986753</v>
      </c>
      <c r="G17" s="67">
        <v>2944</v>
      </c>
      <c r="H17" s="66">
        <v>114</v>
      </c>
      <c r="I17" s="66">
        <f t="shared" si="0"/>
        <v>25.82456140350877</v>
      </c>
      <c r="J17" s="66">
        <v>8</v>
      </c>
      <c r="K17" s="66">
        <v>5</v>
      </c>
      <c r="L17" s="67">
        <v>341427.20000000001</v>
      </c>
      <c r="M17" s="67">
        <v>48375</v>
      </c>
      <c r="N17" s="65">
        <v>44624</v>
      </c>
      <c r="O17" s="64" t="s">
        <v>56</v>
      </c>
      <c r="P17" s="61"/>
      <c r="Q17" s="73"/>
      <c r="R17" s="73"/>
      <c r="S17" s="59"/>
      <c r="T17" s="73"/>
      <c r="V17" s="74"/>
      <c r="W17" s="60"/>
      <c r="X17" s="2"/>
      <c r="Y17" s="74"/>
      <c r="Z17" s="75"/>
      <c r="AA17" s="75"/>
      <c r="AB17" s="60"/>
      <c r="AC17" s="60"/>
    </row>
    <row r="18" spans="1:29" ht="25.35" customHeight="1">
      <c r="A18" s="63">
        <v>6</v>
      </c>
      <c r="B18" s="76">
        <v>6</v>
      </c>
      <c r="C18" s="68" t="s">
        <v>141</v>
      </c>
      <c r="D18" s="67">
        <v>9002.25</v>
      </c>
      <c r="E18" s="66">
        <v>10105.52</v>
      </c>
      <c r="F18" s="70">
        <f>(D18-E18)/E18</f>
        <v>-0.10917498555245057</v>
      </c>
      <c r="G18" s="67">
        <v>1411</v>
      </c>
      <c r="H18" s="66">
        <v>59</v>
      </c>
      <c r="I18" s="66">
        <f t="shared" si="0"/>
        <v>23.915254237288135</v>
      </c>
      <c r="J18" s="66">
        <v>7</v>
      </c>
      <c r="K18" s="66">
        <v>7</v>
      </c>
      <c r="L18" s="67">
        <v>235016.03</v>
      </c>
      <c r="M18" s="67">
        <v>34094</v>
      </c>
      <c r="N18" s="65">
        <v>44610</v>
      </c>
      <c r="O18" s="64" t="s">
        <v>142</v>
      </c>
      <c r="P18" s="61"/>
      <c r="Q18" s="2"/>
      <c r="R18" s="75"/>
      <c r="S18" s="60"/>
      <c r="T18" s="60"/>
      <c r="W18" s="61"/>
      <c r="X18" s="61"/>
      <c r="Y18" s="60"/>
      <c r="Z18" s="60"/>
    </row>
    <row r="19" spans="1:29" ht="25.35" customHeight="1">
      <c r="A19" s="63">
        <v>7</v>
      </c>
      <c r="B19" s="76" t="s">
        <v>34</v>
      </c>
      <c r="C19" s="68" t="s">
        <v>103</v>
      </c>
      <c r="D19" s="67">
        <v>7704.68</v>
      </c>
      <c r="E19" s="66" t="s">
        <v>36</v>
      </c>
      <c r="F19" s="66" t="s">
        <v>36</v>
      </c>
      <c r="G19" s="67">
        <v>1188</v>
      </c>
      <c r="H19" s="66">
        <v>88</v>
      </c>
      <c r="I19" s="66">
        <f t="shared" si="0"/>
        <v>13.5</v>
      </c>
      <c r="J19" s="66">
        <v>13</v>
      </c>
      <c r="K19" s="66">
        <v>1</v>
      </c>
      <c r="L19" s="67">
        <v>7705</v>
      </c>
      <c r="M19" s="67">
        <v>1188</v>
      </c>
      <c r="N19" s="65">
        <v>44652</v>
      </c>
      <c r="O19" s="64" t="s">
        <v>84</v>
      </c>
      <c r="P19" s="61"/>
      <c r="Q19" s="73"/>
      <c r="R19" s="73"/>
      <c r="S19" s="59"/>
      <c r="T19" s="73"/>
      <c r="V19" s="74"/>
      <c r="W19" s="4"/>
      <c r="X19" s="2"/>
      <c r="Y19" s="74"/>
      <c r="Z19" s="75"/>
      <c r="AA19" s="75"/>
      <c r="AB19" s="60"/>
      <c r="AC19" s="60"/>
    </row>
    <row r="20" spans="1:29" ht="25.35" customHeight="1">
      <c r="A20" s="63">
        <v>8</v>
      </c>
      <c r="B20" s="63">
        <v>4</v>
      </c>
      <c r="C20" s="68" t="s">
        <v>155</v>
      </c>
      <c r="D20" s="67">
        <v>7515.83</v>
      </c>
      <c r="E20" s="66">
        <v>15609.97</v>
      </c>
      <c r="F20" s="70">
        <f>(D20-E20)/E20</f>
        <v>-0.5185237383543978</v>
      </c>
      <c r="G20" s="67">
        <v>1164</v>
      </c>
      <c r="H20" s="66">
        <v>61</v>
      </c>
      <c r="I20" s="66">
        <f t="shared" si="0"/>
        <v>19.081967213114755</v>
      </c>
      <c r="J20" s="66">
        <v>9</v>
      </c>
      <c r="K20" s="66">
        <v>3</v>
      </c>
      <c r="L20" s="67">
        <v>46343.72</v>
      </c>
      <c r="M20" s="67">
        <v>7368</v>
      </c>
      <c r="N20" s="65">
        <v>44638</v>
      </c>
      <c r="O20" s="64" t="s">
        <v>41</v>
      </c>
      <c r="P20" s="61"/>
      <c r="Q20" s="73"/>
      <c r="R20" s="73"/>
      <c r="S20" s="73"/>
      <c r="T20" s="73"/>
      <c r="V20" s="60"/>
      <c r="W20" s="4"/>
      <c r="X20" s="60"/>
      <c r="Y20" s="2"/>
      <c r="Z20" s="61"/>
      <c r="AA20" s="60"/>
      <c r="AC20" s="60"/>
    </row>
    <row r="21" spans="1:29" ht="25.35" customHeight="1">
      <c r="A21" s="63">
        <v>9</v>
      </c>
      <c r="B21" s="63">
        <v>5</v>
      </c>
      <c r="C21" s="68" t="s">
        <v>131</v>
      </c>
      <c r="D21" s="67">
        <v>5084.1899999999996</v>
      </c>
      <c r="E21" s="66">
        <v>11168.39</v>
      </c>
      <c r="F21" s="70">
        <f>(D21-E21)/E21</f>
        <v>-0.54476965793637222</v>
      </c>
      <c r="G21" s="67">
        <v>1052</v>
      </c>
      <c r="H21" s="66">
        <v>104</v>
      </c>
      <c r="I21" s="66">
        <f t="shared" si="0"/>
        <v>10.115384615384615</v>
      </c>
      <c r="J21" s="66">
        <v>15</v>
      </c>
      <c r="K21" s="66">
        <v>2</v>
      </c>
      <c r="L21" s="67">
        <v>16252.58</v>
      </c>
      <c r="M21" s="67">
        <v>3334</v>
      </c>
      <c r="N21" s="65">
        <v>44645</v>
      </c>
      <c r="O21" s="64" t="s">
        <v>41</v>
      </c>
      <c r="P21" s="61"/>
      <c r="Q21" s="73"/>
      <c r="R21" s="73"/>
      <c r="S21" s="59"/>
      <c r="T21" s="74"/>
      <c r="U21" s="74"/>
      <c r="V21" s="74"/>
      <c r="W21" s="74"/>
      <c r="X21" s="2"/>
      <c r="Y21" s="74"/>
      <c r="Z21" s="75"/>
      <c r="AA21" s="75"/>
      <c r="AB21" s="60"/>
      <c r="AC21" s="60"/>
    </row>
    <row r="22" spans="1:29" ht="25.35" customHeight="1">
      <c r="A22" s="63">
        <v>10</v>
      </c>
      <c r="B22" s="63" t="s">
        <v>58</v>
      </c>
      <c r="C22" s="68" t="s">
        <v>54</v>
      </c>
      <c r="D22" s="67">
        <v>3996.8</v>
      </c>
      <c r="E22" s="66" t="s">
        <v>36</v>
      </c>
      <c r="F22" s="66" t="s">
        <v>36</v>
      </c>
      <c r="G22" s="67">
        <v>533</v>
      </c>
      <c r="H22" s="66">
        <v>6</v>
      </c>
      <c r="I22" s="66">
        <f t="shared" si="0"/>
        <v>88.833333333333329</v>
      </c>
      <c r="J22" s="66">
        <v>5</v>
      </c>
      <c r="K22" s="66">
        <v>0</v>
      </c>
      <c r="L22" s="67">
        <v>3997</v>
      </c>
      <c r="M22" s="67">
        <v>533</v>
      </c>
      <c r="N22" s="65" t="s">
        <v>60</v>
      </c>
      <c r="O22" s="64" t="s">
        <v>39</v>
      </c>
      <c r="P22" s="61"/>
      <c r="Q22" s="73"/>
      <c r="R22" s="73"/>
      <c r="S22" s="59"/>
      <c r="T22" s="73"/>
      <c r="V22" s="74"/>
      <c r="W22" s="4"/>
      <c r="X22" s="2"/>
      <c r="Y22" s="74"/>
      <c r="Z22" s="75"/>
      <c r="AA22" s="75"/>
      <c r="AB22" s="60"/>
      <c r="AC22" s="60"/>
    </row>
    <row r="23" spans="1:29" ht="25.35" customHeight="1">
      <c r="A23" s="41"/>
      <c r="B23" s="41"/>
      <c r="C23" s="52" t="s">
        <v>52</v>
      </c>
      <c r="D23" s="62">
        <f>SUM(D13:D22)</f>
        <v>240668.32999999996</v>
      </c>
      <c r="E23" s="62">
        <f t="shared" ref="E23:G23" si="1">SUM(E13:E22)</f>
        <v>137099.04999999999</v>
      </c>
      <c r="F23" s="20">
        <f t="shared" ref="F23" si="2">(D23-E23)/E23</f>
        <v>0.7554339727372289</v>
      </c>
      <c r="G23" s="62">
        <f t="shared" si="1"/>
        <v>39284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29" ht="25.35" customHeight="1">
      <c r="A25" s="63">
        <v>11</v>
      </c>
      <c r="B25" s="63">
        <v>8</v>
      </c>
      <c r="C25" s="68" t="s">
        <v>154</v>
      </c>
      <c r="D25" s="67">
        <v>2009.78</v>
      </c>
      <c r="E25" s="66">
        <v>5230.7700000000004</v>
      </c>
      <c r="F25" s="70">
        <f t="shared" ref="F25:F31" si="3">(D25-E25)/E25</f>
        <v>-0.61577740944449866</v>
      </c>
      <c r="G25" s="67">
        <v>318</v>
      </c>
      <c r="H25" s="66">
        <v>18</v>
      </c>
      <c r="I25" s="66">
        <f t="shared" ref="I25:I33" si="4">G25/H25</f>
        <v>17.666666666666668</v>
      </c>
      <c r="J25" s="66">
        <v>4</v>
      </c>
      <c r="K25" s="66">
        <v>3</v>
      </c>
      <c r="L25" s="67">
        <v>22388</v>
      </c>
      <c r="M25" s="67">
        <v>3467</v>
      </c>
      <c r="N25" s="65">
        <v>44638</v>
      </c>
      <c r="O25" s="64" t="s">
        <v>37</v>
      </c>
      <c r="P25" s="61"/>
      <c r="Q25" s="73"/>
      <c r="R25" s="73"/>
      <c r="S25" s="59"/>
      <c r="T25" s="73"/>
      <c r="U25" s="4"/>
      <c r="V25" s="4"/>
      <c r="W25" s="4"/>
      <c r="X25" s="2"/>
      <c r="Y25" s="74"/>
      <c r="Z25" s="75"/>
      <c r="AA25" s="75"/>
      <c r="AB25" s="60"/>
      <c r="AC25" s="60"/>
    </row>
    <row r="26" spans="1:29" ht="25.35" customHeight="1">
      <c r="A26" s="63">
        <v>12</v>
      </c>
      <c r="B26" s="76">
        <v>7</v>
      </c>
      <c r="C26" s="68" t="s">
        <v>173</v>
      </c>
      <c r="D26" s="67">
        <v>1826.6</v>
      </c>
      <c r="E26" s="66">
        <v>8213.3799999999992</v>
      </c>
      <c r="F26" s="70">
        <f t="shared" si="3"/>
        <v>-0.77760678307834286</v>
      </c>
      <c r="G26" s="67">
        <v>275</v>
      </c>
      <c r="H26" s="66">
        <v>35</v>
      </c>
      <c r="I26" s="66">
        <f t="shared" si="4"/>
        <v>7.8571428571428568</v>
      </c>
      <c r="J26" s="66">
        <v>9</v>
      </c>
      <c r="K26" s="66">
        <v>2</v>
      </c>
      <c r="L26" s="67">
        <v>10039.98</v>
      </c>
      <c r="M26" s="67">
        <v>1602</v>
      </c>
      <c r="N26" s="65">
        <v>44645</v>
      </c>
      <c r="O26" s="64" t="s">
        <v>41</v>
      </c>
      <c r="P26" s="61"/>
      <c r="Q26" s="73"/>
      <c r="R26" s="73"/>
      <c r="S26" s="73"/>
      <c r="T26" s="73"/>
      <c r="U26" s="74"/>
      <c r="V26" s="74"/>
      <c r="W26" s="74"/>
      <c r="X26" s="75"/>
      <c r="Y26" s="2"/>
      <c r="Z26" s="75"/>
      <c r="AA26" s="60"/>
      <c r="AB26" s="60"/>
    </row>
    <row r="27" spans="1:29" ht="25.35" customHeight="1">
      <c r="A27" s="63">
        <v>13</v>
      </c>
      <c r="B27" s="76">
        <v>10</v>
      </c>
      <c r="C27" s="68" t="s">
        <v>171</v>
      </c>
      <c r="D27" s="67">
        <v>1563.39</v>
      </c>
      <c r="E27" s="67">
        <v>2529.5300000000002</v>
      </c>
      <c r="F27" s="70">
        <f t="shared" si="3"/>
        <v>-0.38194447189794151</v>
      </c>
      <c r="G27" s="67">
        <v>304</v>
      </c>
      <c r="H27" s="66">
        <v>24</v>
      </c>
      <c r="I27" s="66">
        <f t="shared" si="4"/>
        <v>12.666666666666666</v>
      </c>
      <c r="J27" s="66">
        <v>3</v>
      </c>
      <c r="K27" s="66">
        <v>19</v>
      </c>
      <c r="L27" s="67">
        <v>222782</v>
      </c>
      <c r="M27" s="67">
        <v>44208</v>
      </c>
      <c r="N27" s="65">
        <v>44526</v>
      </c>
      <c r="O27" s="64" t="s">
        <v>43</v>
      </c>
      <c r="P27" s="61"/>
      <c r="Q27" s="73"/>
      <c r="R27" s="73"/>
      <c r="S27" s="73"/>
      <c r="T27" s="73"/>
      <c r="U27" s="74"/>
      <c r="V27" s="74"/>
      <c r="W27" s="74"/>
      <c r="X27" s="75"/>
      <c r="Y27" s="2"/>
      <c r="Z27" s="75"/>
      <c r="AA27" s="60"/>
      <c r="AB27" s="60"/>
    </row>
    <row r="28" spans="1:29" ht="25.35" customHeight="1">
      <c r="A28" s="63">
        <v>14</v>
      </c>
      <c r="B28" s="63">
        <v>11</v>
      </c>
      <c r="C28" s="68" t="s">
        <v>119</v>
      </c>
      <c r="D28" s="67">
        <v>1077.4000000000001</v>
      </c>
      <c r="E28" s="66">
        <v>2076.5500000000002</v>
      </c>
      <c r="F28" s="70">
        <f t="shared" si="3"/>
        <v>-0.48115865257277696</v>
      </c>
      <c r="G28" s="67">
        <v>198</v>
      </c>
      <c r="H28" s="66">
        <v>19</v>
      </c>
      <c r="I28" s="66">
        <f t="shared" si="4"/>
        <v>10.421052631578947</v>
      </c>
      <c r="J28" s="66">
        <v>6</v>
      </c>
      <c r="K28" s="66">
        <v>7</v>
      </c>
      <c r="L28" s="67">
        <v>136903.85</v>
      </c>
      <c r="M28" s="67">
        <v>23039</v>
      </c>
      <c r="N28" s="65">
        <v>44610</v>
      </c>
      <c r="O28" s="64" t="s">
        <v>120</v>
      </c>
      <c r="P28" s="61"/>
      <c r="Q28" s="73"/>
      <c r="R28" s="73"/>
      <c r="S28" s="59"/>
      <c r="T28" s="73"/>
      <c r="V28" s="74"/>
      <c r="W28" s="74"/>
      <c r="X28" s="75"/>
      <c r="Y28" s="74"/>
      <c r="Z28" s="75"/>
      <c r="AA28" s="2"/>
      <c r="AB28" s="60"/>
      <c r="AC28" s="60"/>
    </row>
    <row r="29" spans="1:29" ht="25.35" customHeight="1">
      <c r="A29" s="63">
        <v>15</v>
      </c>
      <c r="B29" s="63">
        <v>15</v>
      </c>
      <c r="C29" s="68" t="s">
        <v>181</v>
      </c>
      <c r="D29" s="67">
        <v>907</v>
      </c>
      <c r="E29" s="66">
        <v>706.7</v>
      </c>
      <c r="F29" s="70">
        <f t="shared" si="3"/>
        <v>0.28343002688552421</v>
      </c>
      <c r="G29" s="67">
        <v>175</v>
      </c>
      <c r="H29" s="66">
        <v>5</v>
      </c>
      <c r="I29" s="66">
        <f t="shared" si="4"/>
        <v>35</v>
      </c>
      <c r="J29" s="66">
        <v>5</v>
      </c>
      <c r="K29" s="66">
        <v>6</v>
      </c>
      <c r="L29" s="67">
        <v>43122.6</v>
      </c>
      <c r="M29" s="67">
        <v>7924</v>
      </c>
      <c r="N29" s="65">
        <v>44617</v>
      </c>
      <c r="O29" s="64" t="s">
        <v>182</v>
      </c>
      <c r="P29" s="61"/>
      <c r="Q29" s="73"/>
      <c r="R29" s="73"/>
      <c r="S29" s="61"/>
      <c r="T29" s="61"/>
      <c r="U29" s="61"/>
      <c r="V29" s="74"/>
      <c r="W29" s="4"/>
      <c r="X29" s="2"/>
      <c r="Y29" s="74"/>
      <c r="Z29" s="75"/>
      <c r="AA29" s="75"/>
      <c r="AB29" s="60"/>
      <c r="AC29" s="60"/>
    </row>
    <row r="30" spans="1:29" ht="25.35" customHeight="1">
      <c r="A30" s="63">
        <v>16</v>
      </c>
      <c r="B30" s="63">
        <v>12</v>
      </c>
      <c r="C30" s="68" t="s">
        <v>158</v>
      </c>
      <c r="D30" s="67">
        <v>881.03</v>
      </c>
      <c r="E30" s="66">
        <v>1458.26</v>
      </c>
      <c r="F30" s="70">
        <f t="shared" si="3"/>
        <v>-0.39583476197660228</v>
      </c>
      <c r="G30" s="67">
        <v>151</v>
      </c>
      <c r="H30" s="66">
        <v>7</v>
      </c>
      <c r="I30" s="66">
        <f t="shared" si="4"/>
        <v>21.571428571428573</v>
      </c>
      <c r="J30" s="66">
        <v>1</v>
      </c>
      <c r="K30" s="66">
        <v>8</v>
      </c>
      <c r="L30" s="67">
        <v>96171</v>
      </c>
      <c r="M30" s="67">
        <v>15085</v>
      </c>
      <c r="N30" s="65">
        <v>44603</v>
      </c>
      <c r="O30" s="64" t="s">
        <v>43</v>
      </c>
      <c r="P30" s="61"/>
      <c r="Q30" s="73"/>
      <c r="R30" s="73"/>
      <c r="S30" s="61"/>
      <c r="T30" s="61"/>
      <c r="U30" s="61"/>
      <c r="V30" s="74"/>
      <c r="W30" s="4"/>
      <c r="X30" s="2"/>
      <c r="Y30" s="74"/>
      <c r="Z30" s="75"/>
      <c r="AA30" s="75"/>
      <c r="AB30" s="60"/>
      <c r="AC30" s="60"/>
    </row>
    <row r="31" spans="1:29" ht="25.35" customHeight="1">
      <c r="A31" s="63">
        <v>17</v>
      </c>
      <c r="B31" s="63">
        <v>13</v>
      </c>
      <c r="C31" s="68" t="s">
        <v>183</v>
      </c>
      <c r="D31" s="67">
        <v>683.56999999999994</v>
      </c>
      <c r="E31" s="66">
        <v>1368.7099999999998</v>
      </c>
      <c r="F31" s="70">
        <f t="shared" si="3"/>
        <v>-0.50057353274250938</v>
      </c>
      <c r="G31" s="67">
        <v>97</v>
      </c>
      <c r="H31" s="66">
        <v>5</v>
      </c>
      <c r="I31" s="66">
        <f t="shared" si="4"/>
        <v>19.399999999999999</v>
      </c>
      <c r="J31" s="66">
        <v>2</v>
      </c>
      <c r="K31" s="66">
        <v>14</v>
      </c>
      <c r="L31" s="67">
        <v>623235.68000000005</v>
      </c>
      <c r="M31" s="67">
        <v>87837</v>
      </c>
      <c r="N31" s="65">
        <v>44561</v>
      </c>
      <c r="O31" s="64" t="s">
        <v>184</v>
      </c>
      <c r="P31" s="61"/>
      <c r="Q31" s="73"/>
      <c r="R31" s="73"/>
      <c r="S31" s="61"/>
      <c r="T31" s="61"/>
      <c r="U31" s="61"/>
      <c r="V31" s="74"/>
      <c r="W31" s="60"/>
      <c r="X31" s="2"/>
      <c r="Y31" s="74"/>
      <c r="Z31" s="75"/>
      <c r="AA31" s="75"/>
      <c r="AB31" s="60"/>
      <c r="AC31" s="60"/>
    </row>
    <row r="32" spans="1:29" ht="25.35" customHeight="1">
      <c r="A32" s="63">
        <v>18</v>
      </c>
      <c r="B32" s="63" t="s">
        <v>58</v>
      </c>
      <c r="C32" s="68" t="s">
        <v>51</v>
      </c>
      <c r="D32" s="67">
        <v>447.6</v>
      </c>
      <c r="E32" s="66" t="s">
        <v>36</v>
      </c>
      <c r="F32" s="66" t="s">
        <v>36</v>
      </c>
      <c r="G32" s="67">
        <v>80</v>
      </c>
      <c r="H32" s="66">
        <v>6</v>
      </c>
      <c r="I32" s="66">
        <f t="shared" si="4"/>
        <v>13.333333333333334</v>
      </c>
      <c r="J32" s="66">
        <v>5</v>
      </c>
      <c r="K32" s="66">
        <v>0</v>
      </c>
      <c r="L32" s="67">
        <v>447.6</v>
      </c>
      <c r="M32" s="67">
        <v>80</v>
      </c>
      <c r="N32" s="65" t="s">
        <v>60</v>
      </c>
      <c r="O32" s="64" t="s">
        <v>41</v>
      </c>
      <c r="P32" s="61"/>
      <c r="Q32" s="73"/>
      <c r="R32" s="73"/>
      <c r="S32" s="73"/>
      <c r="T32" s="73"/>
      <c r="V32" s="61"/>
      <c r="W32" s="60"/>
      <c r="X32" s="60"/>
      <c r="Y32" s="61"/>
      <c r="Z32" s="2"/>
      <c r="AC32" s="60"/>
    </row>
    <row r="33" spans="1:29" ht="25.35" customHeight="1">
      <c r="A33" s="63">
        <v>19</v>
      </c>
      <c r="B33" s="76">
        <v>14</v>
      </c>
      <c r="C33" s="68" t="s">
        <v>145</v>
      </c>
      <c r="D33" s="67">
        <v>358.26</v>
      </c>
      <c r="E33" s="66">
        <v>1149.83</v>
      </c>
      <c r="F33" s="70">
        <f>(D33-E33)/E33</f>
        <v>-0.688423506083508</v>
      </c>
      <c r="G33" s="67">
        <v>64</v>
      </c>
      <c r="H33" s="66">
        <v>8</v>
      </c>
      <c r="I33" s="66">
        <f t="shared" si="4"/>
        <v>8</v>
      </c>
      <c r="J33" s="66">
        <v>2</v>
      </c>
      <c r="K33" s="66">
        <v>4</v>
      </c>
      <c r="L33" s="67">
        <v>29776.03</v>
      </c>
      <c r="M33" s="67">
        <v>4846</v>
      </c>
      <c r="N33" s="65">
        <v>44631</v>
      </c>
      <c r="O33" s="64" t="s">
        <v>41</v>
      </c>
      <c r="P33" s="9"/>
      <c r="Q33" s="73"/>
      <c r="R33" s="73"/>
      <c r="S33" s="61"/>
      <c r="T33" s="61"/>
      <c r="U33" s="61"/>
      <c r="W33" s="61"/>
      <c r="X33" s="74"/>
      <c r="Y33" s="75"/>
      <c r="Z33" s="2"/>
      <c r="AA33" s="75"/>
      <c r="AB33" s="60"/>
      <c r="AC33" s="60"/>
    </row>
    <row r="34" spans="1:29" ht="25.35" customHeight="1">
      <c r="A34" s="63">
        <v>20</v>
      </c>
      <c r="B34" s="63">
        <v>17</v>
      </c>
      <c r="C34" s="68" t="s">
        <v>68</v>
      </c>
      <c r="D34" s="67">
        <v>257</v>
      </c>
      <c r="E34" s="66">
        <v>487</v>
      </c>
      <c r="F34" s="70">
        <f>(D34-E34)/E34</f>
        <v>-0.47227926078028748</v>
      </c>
      <c r="G34" s="67">
        <v>39</v>
      </c>
      <c r="H34" s="66" t="s">
        <v>36</v>
      </c>
      <c r="I34" s="66" t="s">
        <v>36</v>
      </c>
      <c r="J34" s="66">
        <v>2</v>
      </c>
      <c r="K34" s="66">
        <v>8</v>
      </c>
      <c r="L34" s="67">
        <v>16423</v>
      </c>
      <c r="M34" s="67">
        <v>2670</v>
      </c>
      <c r="N34" s="65">
        <v>44603</v>
      </c>
      <c r="O34" s="64" t="s">
        <v>47</v>
      </c>
      <c r="P34" s="61"/>
      <c r="Q34" s="73"/>
      <c r="R34" s="73"/>
      <c r="S34" s="73"/>
      <c r="T34" s="73"/>
      <c r="U34" s="74"/>
      <c r="V34" s="74"/>
      <c r="W34" s="74"/>
      <c r="X34" s="75"/>
      <c r="Y34" s="75"/>
      <c r="Z34" s="2"/>
      <c r="AA34" s="60"/>
      <c r="AB34" s="60"/>
    </row>
    <row r="35" spans="1:29" ht="25.2" customHeight="1">
      <c r="A35" s="41"/>
      <c r="B35" s="41"/>
      <c r="C35" s="52" t="s">
        <v>66</v>
      </c>
      <c r="D35" s="62">
        <f>SUM(D23:D34)</f>
        <v>250679.96</v>
      </c>
      <c r="E35" s="62">
        <f t="shared" ref="E35:G35" si="5">SUM(E23:E34)</f>
        <v>160319.77999999997</v>
      </c>
      <c r="F35" s="20">
        <f>(D35-E35)/E35</f>
        <v>0.56362465068252987</v>
      </c>
      <c r="G35" s="62">
        <f t="shared" si="5"/>
        <v>40985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3">
        <v>27</v>
      </c>
      <c r="C37" s="68" t="s">
        <v>172</v>
      </c>
      <c r="D37" s="67">
        <v>236</v>
      </c>
      <c r="E37" s="66">
        <v>92</v>
      </c>
      <c r="F37" s="70">
        <f>(D37-E37)/E37</f>
        <v>1.5652173913043479</v>
      </c>
      <c r="G37" s="67">
        <v>118</v>
      </c>
      <c r="H37" s="66" t="s">
        <v>36</v>
      </c>
      <c r="I37" s="66" t="s">
        <v>36</v>
      </c>
      <c r="J37" s="66">
        <v>1</v>
      </c>
      <c r="K37" s="66">
        <v>9</v>
      </c>
      <c r="L37" s="67">
        <v>47074</v>
      </c>
      <c r="M37" s="67">
        <v>9655</v>
      </c>
      <c r="N37" s="65">
        <v>44596</v>
      </c>
      <c r="O37" s="64" t="s">
        <v>47</v>
      </c>
      <c r="P37" s="61"/>
      <c r="Q37" s="73"/>
      <c r="R37" s="73"/>
      <c r="S37" s="59"/>
      <c r="T37" s="73"/>
      <c r="V37" s="74"/>
      <c r="W37" s="74"/>
      <c r="X37" s="2"/>
      <c r="Y37" s="74"/>
      <c r="Z37" s="75"/>
      <c r="AA37" s="75"/>
      <c r="AB37" s="60"/>
      <c r="AC37" s="60"/>
    </row>
    <row r="38" spans="1:29" ht="25.35" customHeight="1">
      <c r="A38" s="63">
        <v>22</v>
      </c>
      <c r="B38" s="23">
        <v>25</v>
      </c>
      <c r="C38" s="55" t="s">
        <v>109</v>
      </c>
      <c r="D38" s="67">
        <v>230</v>
      </c>
      <c r="E38" s="66">
        <v>100</v>
      </c>
      <c r="F38" s="70">
        <f>(D38-E38)/E38</f>
        <v>1.3</v>
      </c>
      <c r="G38" s="67">
        <v>46</v>
      </c>
      <c r="H38" s="66">
        <v>1</v>
      </c>
      <c r="I38" s="66">
        <f t="shared" ref="I38:I46" si="6">G38/H38</f>
        <v>46</v>
      </c>
      <c r="J38" s="66">
        <v>1</v>
      </c>
      <c r="K38" s="66" t="s">
        <v>36</v>
      </c>
      <c r="L38" s="67">
        <v>131209</v>
      </c>
      <c r="M38" s="67">
        <v>22702</v>
      </c>
      <c r="N38" s="65">
        <v>43868</v>
      </c>
      <c r="O38" s="64" t="s">
        <v>84</v>
      </c>
      <c r="P38" s="61"/>
      <c r="Q38" s="73"/>
      <c r="R38" s="73"/>
      <c r="S38" s="73"/>
      <c r="T38" s="73"/>
      <c r="V38" s="61"/>
      <c r="W38" s="74"/>
      <c r="X38" s="75"/>
      <c r="Y38" s="74"/>
      <c r="Z38" s="75"/>
      <c r="AA38" s="2"/>
      <c r="AB38" s="60"/>
      <c r="AC38" s="60"/>
    </row>
    <row r="39" spans="1:29" ht="25.35" customHeight="1">
      <c r="A39" s="63">
        <v>23</v>
      </c>
      <c r="B39" s="69" t="s">
        <v>36</v>
      </c>
      <c r="C39" s="68" t="s">
        <v>192</v>
      </c>
      <c r="D39" s="67">
        <v>219.38</v>
      </c>
      <c r="E39" s="66" t="s">
        <v>36</v>
      </c>
      <c r="F39" s="66" t="s">
        <v>36</v>
      </c>
      <c r="G39" s="67">
        <v>39</v>
      </c>
      <c r="H39" s="66">
        <v>5</v>
      </c>
      <c r="I39" s="66">
        <f t="shared" si="6"/>
        <v>7.8</v>
      </c>
      <c r="J39" s="66">
        <v>3</v>
      </c>
      <c r="K39" s="66">
        <v>6</v>
      </c>
      <c r="L39" s="67">
        <v>30149.08</v>
      </c>
      <c r="M39" s="67">
        <v>4767</v>
      </c>
      <c r="N39" s="65">
        <v>44617</v>
      </c>
      <c r="O39" s="64" t="s">
        <v>56</v>
      </c>
      <c r="P39" s="61"/>
      <c r="Q39" s="73"/>
      <c r="R39" s="73"/>
      <c r="S39" s="73"/>
      <c r="T39" s="73"/>
      <c r="U39" s="74"/>
      <c r="V39" s="74"/>
      <c r="W39" s="60"/>
      <c r="X39" s="75"/>
      <c r="Y39" s="2"/>
      <c r="Z39" s="75"/>
      <c r="AA39" s="74"/>
      <c r="AB39" s="60"/>
    </row>
    <row r="40" spans="1:29" ht="25.35" customHeight="1">
      <c r="A40" s="63">
        <v>24</v>
      </c>
      <c r="B40" s="63">
        <v>19</v>
      </c>
      <c r="C40" s="68" t="s">
        <v>144</v>
      </c>
      <c r="D40" s="67">
        <v>153.9</v>
      </c>
      <c r="E40" s="66">
        <v>351.1</v>
      </c>
      <c r="F40" s="70">
        <f>(D40-E40)/E40</f>
        <v>-0.5616633437767018</v>
      </c>
      <c r="G40" s="67">
        <v>63</v>
      </c>
      <c r="H40" s="66">
        <v>3</v>
      </c>
      <c r="I40" s="66">
        <f t="shared" si="6"/>
        <v>21</v>
      </c>
      <c r="J40" s="66">
        <v>1</v>
      </c>
      <c r="K40" s="66">
        <v>7</v>
      </c>
      <c r="L40" s="67">
        <v>61300.14</v>
      </c>
      <c r="M40" s="67">
        <v>12687</v>
      </c>
      <c r="N40" s="65">
        <v>44610</v>
      </c>
      <c r="O40" s="64" t="s">
        <v>50</v>
      </c>
      <c r="P40" s="61"/>
      <c r="Q40" s="73"/>
      <c r="R40" s="73"/>
      <c r="S40" s="73"/>
      <c r="T40" s="73"/>
      <c r="U40" s="74"/>
      <c r="V40" s="74"/>
      <c r="W40" s="74"/>
      <c r="X40" s="60"/>
      <c r="Y40" s="2"/>
      <c r="Z40" s="74"/>
      <c r="AA40" s="75"/>
      <c r="AB40" s="60"/>
    </row>
    <row r="41" spans="1:29" ht="25.35" customHeight="1">
      <c r="A41" s="63">
        <v>25</v>
      </c>
      <c r="B41" s="23">
        <v>21</v>
      </c>
      <c r="C41" s="68" t="s">
        <v>185</v>
      </c>
      <c r="D41" s="67">
        <v>100</v>
      </c>
      <c r="E41" s="66">
        <v>277</v>
      </c>
      <c r="F41" s="70">
        <f>(D41-E41)/E41</f>
        <v>-0.63898916967509023</v>
      </c>
      <c r="G41" s="67">
        <v>20</v>
      </c>
      <c r="H41" s="66">
        <v>1</v>
      </c>
      <c r="I41" s="66">
        <f t="shared" si="6"/>
        <v>20</v>
      </c>
      <c r="J41" s="66">
        <v>1</v>
      </c>
      <c r="K41" s="66" t="s">
        <v>36</v>
      </c>
      <c r="L41" s="67">
        <v>17632</v>
      </c>
      <c r="M41" s="67">
        <v>4042</v>
      </c>
      <c r="N41" s="65">
        <v>44512</v>
      </c>
      <c r="O41" s="64" t="s">
        <v>84</v>
      </c>
      <c r="P41" s="61"/>
      <c r="Q41" s="73"/>
      <c r="R41" s="73"/>
      <c r="S41" s="73"/>
      <c r="T41" s="73"/>
      <c r="U41" s="73"/>
      <c r="V41" s="74"/>
      <c r="W41" s="74"/>
      <c r="X41" s="75"/>
      <c r="Y41" s="60"/>
      <c r="AA41" s="75"/>
    </row>
    <row r="42" spans="1:29" ht="25.35" customHeight="1">
      <c r="A42" s="63">
        <v>26</v>
      </c>
      <c r="B42" s="29">
        <v>26</v>
      </c>
      <c r="C42" s="68" t="s">
        <v>186</v>
      </c>
      <c r="D42" s="67">
        <v>71.5</v>
      </c>
      <c r="E42" s="66">
        <v>97</v>
      </c>
      <c r="F42" s="70">
        <f>(D42-E42)/E42</f>
        <v>-0.26288659793814434</v>
      </c>
      <c r="G42" s="67">
        <v>20</v>
      </c>
      <c r="H42" s="66">
        <v>2</v>
      </c>
      <c r="I42" s="66">
        <f t="shared" si="6"/>
        <v>10</v>
      </c>
      <c r="J42" s="66">
        <v>1</v>
      </c>
      <c r="K42" s="66">
        <v>5</v>
      </c>
      <c r="L42" s="67">
        <v>1172.5</v>
      </c>
      <c r="M42" s="67">
        <v>191</v>
      </c>
      <c r="N42" s="65">
        <v>44624</v>
      </c>
      <c r="O42" s="64" t="s">
        <v>82</v>
      </c>
      <c r="P42" s="61"/>
      <c r="Q42" s="73"/>
      <c r="R42" s="73"/>
      <c r="S42" s="73"/>
      <c r="T42" s="73"/>
      <c r="U42" s="74"/>
      <c r="V42" s="74"/>
      <c r="W42" s="74"/>
      <c r="X42" s="75"/>
      <c r="Y42" s="75"/>
      <c r="Z42" s="60"/>
      <c r="AA42" s="2"/>
      <c r="AB42" s="60"/>
    </row>
    <row r="43" spans="1:29" ht="25.35" customHeight="1">
      <c r="A43" s="63">
        <v>27</v>
      </c>
      <c r="B43" s="69" t="s">
        <v>36</v>
      </c>
      <c r="C43" s="68" t="s">
        <v>193</v>
      </c>
      <c r="D43" s="67">
        <v>60.7</v>
      </c>
      <c r="E43" s="66" t="s">
        <v>36</v>
      </c>
      <c r="F43" s="66" t="s">
        <v>36</v>
      </c>
      <c r="G43" s="67">
        <v>11</v>
      </c>
      <c r="H43" s="66">
        <v>1</v>
      </c>
      <c r="I43" s="66">
        <f t="shared" si="6"/>
        <v>11</v>
      </c>
      <c r="J43" s="66">
        <v>1</v>
      </c>
      <c r="K43" s="66" t="s">
        <v>36</v>
      </c>
      <c r="L43" s="67">
        <v>450731.95</v>
      </c>
      <c r="M43" s="67">
        <v>67541</v>
      </c>
      <c r="N43" s="65">
        <v>44456</v>
      </c>
      <c r="O43" s="64" t="s">
        <v>56</v>
      </c>
      <c r="P43" s="61"/>
      <c r="Q43" s="73"/>
      <c r="R43" s="73"/>
      <c r="S43" s="73"/>
      <c r="T43" s="73"/>
      <c r="V43" s="57"/>
      <c r="W43" s="57"/>
      <c r="X43" s="74"/>
      <c r="Y43" s="80"/>
      <c r="Z43" s="2"/>
      <c r="AA43" s="75"/>
      <c r="AB43" s="60"/>
      <c r="AC43" s="60"/>
    </row>
    <row r="44" spans="1:29" ht="25.35" customHeight="1">
      <c r="A44" s="63">
        <v>28</v>
      </c>
      <c r="B44" s="69" t="s">
        <v>36</v>
      </c>
      <c r="C44" s="68" t="s">
        <v>157</v>
      </c>
      <c r="D44" s="67">
        <v>43</v>
      </c>
      <c r="E44" s="66" t="s">
        <v>36</v>
      </c>
      <c r="F44" s="66" t="s">
        <v>36</v>
      </c>
      <c r="G44" s="67">
        <v>7</v>
      </c>
      <c r="H44" s="66">
        <v>2</v>
      </c>
      <c r="I44" s="66">
        <f t="shared" si="6"/>
        <v>3.5</v>
      </c>
      <c r="J44" s="66">
        <v>1</v>
      </c>
      <c r="K44" s="66">
        <v>3</v>
      </c>
      <c r="L44" s="67">
        <v>271</v>
      </c>
      <c r="M44" s="67">
        <v>50</v>
      </c>
      <c r="N44" s="65">
        <v>44638</v>
      </c>
      <c r="O44" s="64" t="s">
        <v>122</v>
      </c>
      <c r="P44" s="61"/>
      <c r="Q44" s="73"/>
      <c r="R44" s="73"/>
      <c r="S44" s="73"/>
      <c r="T44" s="73"/>
      <c r="U44" s="74"/>
      <c r="V44" s="74"/>
      <c r="W44" s="74"/>
      <c r="X44" s="2"/>
      <c r="Y44" s="75"/>
      <c r="Z44" s="75"/>
      <c r="AA44" s="60"/>
      <c r="AB44" s="60"/>
    </row>
    <row r="45" spans="1:29" ht="25.35" customHeight="1">
      <c r="A45" s="63">
        <v>29</v>
      </c>
      <c r="B45" s="76">
        <v>31</v>
      </c>
      <c r="C45" s="68" t="s">
        <v>194</v>
      </c>
      <c r="D45" s="67">
        <v>35</v>
      </c>
      <c r="E45" s="66">
        <v>13</v>
      </c>
      <c r="F45" s="70">
        <f>(D45-E45)/E45</f>
        <v>1.6923076923076923</v>
      </c>
      <c r="G45" s="67">
        <v>7</v>
      </c>
      <c r="H45" s="66">
        <v>3</v>
      </c>
      <c r="I45" s="66">
        <f t="shared" si="6"/>
        <v>2.3333333333333335</v>
      </c>
      <c r="J45" s="66">
        <v>2</v>
      </c>
      <c r="K45" s="66">
        <v>4</v>
      </c>
      <c r="L45" s="67">
        <v>3210.0999999999995</v>
      </c>
      <c r="M45" s="67">
        <v>571</v>
      </c>
      <c r="N45" s="65">
        <v>44631</v>
      </c>
      <c r="O45" s="64" t="s">
        <v>195</v>
      </c>
      <c r="P45" s="61"/>
      <c r="Q45" s="73"/>
      <c r="R45" s="73"/>
      <c r="S45" s="73"/>
      <c r="T45" s="73"/>
      <c r="U45" s="74"/>
      <c r="V45" s="74"/>
      <c r="W45" s="74"/>
      <c r="X45" s="75"/>
      <c r="Y45" s="2"/>
      <c r="Z45" s="60"/>
      <c r="AA45" s="75"/>
      <c r="AB45" s="60"/>
    </row>
    <row r="46" spans="1:29" ht="25.35" customHeight="1">
      <c r="A46" s="63">
        <v>30</v>
      </c>
      <c r="B46" s="63">
        <v>28</v>
      </c>
      <c r="C46" s="68" t="s">
        <v>74</v>
      </c>
      <c r="D46" s="67">
        <v>15</v>
      </c>
      <c r="E46" s="66">
        <v>60.89</v>
      </c>
      <c r="F46" s="70">
        <f>(D46-E46)/E46</f>
        <v>-0.75365413039908036</v>
      </c>
      <c r="G46" s="67">
        <v>5</v>
      </c>
      <c r="H46" s="66">
        <v>2</v>
      </c>
      <c r="I46" s="66">
        <f t="shared" si="6"/>
        <v>2.5</v>
      </c>
      <c r="J46" s="66">
        <v>1</v>
      </c>
      <c r="K46" s="66">
        <v>6</v>
      </c>
      <c r="L46" s="67">
        <v>9354</v>
      </c>
      <c r="M46" s="67">
        <v>1678</v>
      </c>
      <c r="N46" s="65">
        <v>44617</v>
      </c>
      <c r="O46" s="64" t="s">
        <v>37</v>
      </c>
      <c r="P46" s="61"/>
      <c r="Q46" s="73"/>
      <c r="R46" s="73"/>
      <c r="S46" s="73"/>
      <c r="T46" s="73"/>
      <c r="U46" s="73"/>
      <c r="V46" s="73"/>
      <c r="W46" s="74"/>
      <c r="X46" s="75"/>
      <c r="Y46" s="60"/>
      <c r="Z46" s="75"/>
      <c r="AA46" s="2"/>
      <c r="AB46" s="60"/>
    </row>
    <row r="47" spans="1:29" ht="25.35" customHeight="1">
      <c r="A47" s="41"/>
      <c r="B47" s="41"/>
      <c r="C47" s="52" t="s">
        <v>90</v>
      </c>
      <c r="D47" s="62">
        <f>SUM(D35:D46)</f>
        <v>251844.44</v>
      </c>
      <c r="E47" s="62">
        <f t="shared" ref="E47:G47" si="7">SUM(E35:E46)</f>
        <v>161310.76999999999</v>
      </c>
      <c r="F47" s="20">
        <f>(D47-E47)/E47</f>
        <v>0.56123760366403319</v>
      </c>
      <c r="G47" s="62">
        <f t="shared" si="7"/>
        <v>41321</v>
      </c>
      <c r="H47" s="62"/>
      <c r="I47" s="43"/>
      <c r="J47" s="42"/>
      <c r="K47" s="44"/>
      <c r="L47" s="45"/>
      <c r="M47" s="49"/>
      <c r="N47" s="46"/>
      <c r="O47" s="53"/>
      <c r="R47" s="61"/>
    </row>
    <row r="48" spans="1:29" ht="23.1" customHeight="1">
      <c r="W48" s="4"/>
    </row>
    <row r="49" spans="18:18" ht="17.25" customHeight="1"/>
    <row r="60" spans="18:18">
      <c r="R60" s="61"/>
    </row>
    <row r="65" spans="16:23">
      <c r="P65" s="61"/>
    </row>
    <row r="69" spans="16:23" ht="12" customHeight="1"/>
    <row r="79" spans="16:23">
      <c r="U79" s="61"/>
      <c r="V79" s="61"/>
      <c r="W79" s="61"/>
    </row>
  </sheetData>
  <sortState xmlns:xlrd2="http://schemas.microsoft.com/office/spreadsheetml/2017/richdata2" ref="B13:O46">
    <sortCondition descending="1" ref="D13:D46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437DB-42E7-4522-A731-B5434D2A2AC9}">
  <dimension ref="A1:AC72"/>
  <sheetViews>
    <sheetView topLeftCell="A31" zoomScale="60" zoomScaleNormal="60" workbookViewId="0">
      <selection activeCell="A34" sqref="A34:XFD3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10.33203125" style="1" customWidth="1"/>
    <col min="19" max="19" width="14.33203125" style="1" customWidth="1"/>
    <col min="20" max="20" width="11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44140625" style="1" bestFit="1" customWidth="1"/>
    <col min="25" max="25" width="12" style="1" bestFit="1" customWidth="1"/>
    <col min="26" max="26" width="14.8867187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196</v>
      </c>
      <c r="F1" s="30"/>
      <c r="G1" s="30"/>
      <c r="H1" s="30"/>
      <c r="I1" s="30"/>
    </row>
    <row r="2" spans="1:29" ht="19.5" customHeight="1">
      <c r="E2" s="30" t="s">
        <v>197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Z5" s="4"/>
    </row>
    <row r="6" spans="1:29">
      <c r="A6" s="207"/>
      <c r="B6" s="207"/>
      <c r="C6" s="212"/>
      <c r="D6" s="32" t="s">
        <v>190</v>
      </c>
      <c r="E6" s="32" t="s">
        <v>198</v>
      </c>
      <c r="F6" s="212"/>
      <c r="G6" s="212" t="s">
        <v>190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Z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X9" s="61"/>
      <c r="Z9" s="60"/>
    </row>
    <row r="10" spans="1:29">
      <c r="A10" s="207"/>
      <c r="B10" s="207"/>
      <c r="C10" s="212"/>
      <c r="D10" s="32" t="s">
        <v>191</v>
      </c>
      <c r="E10" s="32" t="s">
        <v>199</v>
      </c>
      <c r="F10" s="212"/>
      <c r="G10" s="32" t="s">
        <v>191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X10" s="61"/>
      <c r="Z10" s="60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0"/>
      <c r="X11" s="61"/>
      <c r="Y11" s="61"/>
      <c r="Z11" s="4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2"/>
      <c r="Y12" s="60"/>
      <c r="Z12" s="4"/>
    </row>
    <row r="13" spans="1:29" ht="25.35" customHeight="1">
      <c r="A13" s="63">
        <v>1</v>
      </c>
      <c r="B13" s="63">
        <v>1</v>
      </c>
      <c r="C13" s="68" t="s">
        <v>137</v>
      </c>
      <c r="D13" s="67">
        <v>38046.28</v>
      </c>
      <c r="E13" s="66">
        <v>52524.66</v>
      </c>
      <c r="F13" s="70">
        <f>(D13-E13)/E13</f>
        <v>-0.27564919030413532</v>
      </c>
      <c r="G13" s="67">
        <v>5352</v>
      </c>
      <c r="H13" s="66">
        <v>159</v>
      </c>
      <c r="I13" s="66">
        <f t="shared" ref="I13:I22" si="0">G13/H13</f>
        <v>33.660377358490564</v>
      </c>
      <c r="J13" s="66">
        <v>7</v>
      </c>
      <c r="K13" s="66">
        <v>4</v>
      </c>
      <c r="L13" s="67">
        <v>322168.45</v>
      </c>
      <c r="M13" s="67">
        <v>45364</v>
      </c>
      <c r="N13" s="65">
        <v>44624</v>
      </c>
      <c r="O13" s="64" t="s">
        <v>56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9" ht="25.35" customHeight="1">
      <c r="A14" s="63">
        <v>2</v>
      </c>
      <c r="B14" s="76">
        <v>2</v>
      </c>
      <c r="C14" s="68" t="s">
        <v>45</v>
      </c>
      <c r="D14" s="67">
        <v>33138.239999999998</v>
      </c>
      <c r="E14" s="66">
        <v>39555.96</v>
      </c>
      <c r="F14" s="70">
        <f>(D14-E14)/E14</f>
        <v>-0.16224407143702241</v>
      </c>
      <c r="G14" s="67">
        <v>6517</v>
      </c>
      <c r="H14" s="66">
        <v>215</v>
      </c>
      <c r="I14" s="66">
        <f t="shared" si="0"/>
        <v>30.311627906976746</v>
      </c>
      <c r="J14" s="66">
        <v>15</v>
      </c>
      <c r="K14" s="66">
        <v>2</v>
      </c>
      <c r="L14" s="67">
        <v>72909</v>
      </c>
      <c r="M14" s="67">
        <v>14498</v>
      </c>
      <c r="N14" s="65">
        <v>44638</v>
      </c>
      <c r="O14" s="64" t="s">
        <v>37</v>
      </c>
      <c r="P14" s="61"/>
      <c r="Q14" s="73"/>
      <c r="R14" s="73"/>
      <c r="S14" s="73"/>
      <c r="T14" s="73"/>
      <c r="U14" s="74"/>
      <c r="V14" s="74"/>
      <c r="W14" s="60"/>
      <c r="X14" s="75"/>
      <c r="Y14" s="74"/>
      <c r="Z14" s="75"/>
      <c r="AA14" s="60"/>
    </row>
    <row r="15" spans="1:29" ht="25.35" customHeight="1">
      <c r="A15" s="63">
        <v>3</v>
      </c>
      <c r="B15" s="63">
        <v>3</v>
      </c>
      <c r="C15" s="68" t="s">
        <v>48</v>
      </c>
      <c r="D15" s="67">
        <v>29030.65</v>
      </c>
      <c r="E15" s="66">
        <v>37999.24</v>
      </c>
      <c r="F15" s="70">
        <f>(D15-E15)/E15</f>
        <v>-0.2360202467207238</v>
      </c>
      <c r="G15" s="67">
        <v>5720</v>
      </c>
      <c r="H15" s="66">
        <v>169</v>
      </c>
      <c r="I15" s="66">
        <f t="shared" si="0"/>
        <v>33.846153846153847</v>
      </c>
      <c r="J15" s="66">
        <v>13</v>
      </c>
      <c r="K15" s="66">
        <v>3</v>
      </c>
      <c r="L15" s="67">
        <v>140736</v>
      </c>
      <c r="M15" s="67">
        <v>28265</v>
      </c>
      <c r="N15" s="65">
        <v>44631</v>
      </c>
      <c r="O15" s="64" t="s">
        <v>43</v>
      </c>
      <c r="P15" s="61"/>
      <c r="Q15" s="73"/>
      <c r="R15" s="73"/>
      <c r="S15" s="59"/>
      <c r="T15" s="73"/>
      <c r="V15" s="74"/>
      <c r="W15" s="4"/>
      <c r="X15" s="74"/>
      <c r="Y15" s="2"/>
      <c r="Z15" s="75"/>
      <c r="AA15" s="75"/>
      <c r="AB15" s="60"/>
      <c r="AC15" s="60"/>
    </row>
    <row r="16" spans="1:29" ht="25.35" customHeight="1">
      <c r="A16" s="63">
        <v>4</v>
      </c>
      <c r="B16" s="76">
        <v>4</v>
      </c>
      <c r="C16" s="68" t="s">
        <v>155</v>
      </c>
      <c r="D16" s="67">
        <v>15609.97</v>
      </c>
      <c r="E16" s="66">
        <v>23232.45</v>
      </c>
      <c r="F16" s="70">
        <f>(D16-E16)/E16</f>
        <v>-0.32809626190952745</v>
      </c>
      <c r="G16" s="67">
        <v>2527</v>
      </c>
      <c r="H16" s="66">
        <v>122</v>
      </c>
      <c r="I16" s="66">
        <f t="shared" si="0"/>
        <v>20.71311475409836</v>
      </c>
      <c r="J16" s="66">
        <v>9</v>
      </c>
      <c r="K16" s="66">
        <v>2</v>
      </c>
      <c r="L16" s="67">
        <v>38842.42</v>
      </c>
      <c r="M16" s="67">
        <v>6206</v>
      </c>
      <c r="N16" s="65">
        <v>44638</v>
      </c>
      <c r="O16" s="64" t="s">
        <v>41</v>
      </c>
      <c r="P16" s="61"/>
      <c r="Q16" s="73"/>
      <c r="R16" s="73"/>
      <c r="S16" s="59"/>
      <c r="T16" s="73"/>
      <c r="V16" s="74"/>
      <c r="W16" s="4"/>
      <c r="X16" s="74"/>
      <c r="Y16" s="2"/>
      <c r="Z16" s="75"/>
      <c r="AA16" s="75"/>
      <c r="AB16" s="60"/>
      <c r="AC16" s="60"/>
    </row>
    <row r="17" spans="1:29" ht="25.35" customHeight="1">
      <c r="A17" s="63">
        <v>5</v>
      </c>
      <c r="B17" s="63" t="s">
        <v>34</v>
      </c>
      <c r="C17" s="68" t="s">
        <v>131</v>
      </c>
      <c r="D17" s="67">
        <v>11168.39</v>
      </c>
      <c r="E17" s="66" t="s">
        <v>36</v>
      </c>
      <c r="F17" s="66" t="s">
        <v>36</v>
      </c>
      <c r="G17" s="67">
        <v>2282</v>
      </c>
      <c r="H17" s="66">
        <v>166</v>
      </c>
      <c r="I17" s="66">
        <f t="shared" si="0"/>
        <v>13.746987951807229</v>
      </c>
      <c r="J17" s="66">
        <v>17</v>
      </c>
      <c r="K17" s="66">
        <v>1</v>
      </c>
      <c r="L17" s="67">
        <v>11168.39</v>
      </c>
      <c r="M17" s="67">
        <v>2282</v>
      </c>
      <c r="N17" s="65">
        <v>44645</v>
      </c>
      <c r="O17" s="64" t="s">
        <v>41</v>
      </c>
      <c r="P17" s="61"/>
      <c r="Q17" s="73"/>
      <c r="R17" s="73"/>
      <c r="S17" s="73"/>
      <c r="T17" s="73"/>
      <c r="V17" s="60"/>
      <c r="W17" s="4"/>
      <c r="X17" s="2"/>
      <c r="Y17" s="60"/>
      <c r="Z17" s="61"/>
      <c r="AA17" s="60"/>
      <c r="AC17" s="60"/>
    </row>
    <row r="18" spans="1:29" ht="25.35" customHeight="1">
      <c r="A18" s="63">
        <v>6</v>
      </c>
      <c r="B18" s="63">
        <v>5</v>
      </c>
      <c r="C18" s="68" t="s">
        <v>141</v>
      </c>
      <c r="D18" s="67">
        <v>10105.52</v>
      </c>
      <c r="E18" s="66">
        <v>15561.17</v>
      </c>
      <c r="F18" s="70">
        <f>(D18-E18)/E18</f>
        <v>-0.35059381781704074</v>
      </c>
      <c r="G18" s="67">
        <v>1588</v>
      </c>
      <c r="H18" s="66">
        <v>70</v>
      </c>
      <c r="I18" s="66">
        <f t="shared" si="0"/>
        <v>22.685714285714287</v>
      </c>
      <c r="J18" s="66">
        <v>7</v>
      </c>
      <c r="K18" s="66">
        <v>6</v>
      </c>
      <c r="L18" s="67">
        <v>225978.36</v>
      </c>
      <c r="M18" s="67">
        <v>32678</v>
      </c>
      <c r="N18" s="65">
        <v>44610</v>
      </c>
      <c r="O18" s="64" t="s">
        <v>142</v>
      </c>
      <c r="P18" s="61"/>
      <c r="Q18" s="73"/>
      <c r="R18" s="73"/>
      <c r="S18" s="59"/>
      <c r="T18" s="73"/>
      <c r="V18" s="74"/>
      <c r="W18" s="74"/>
      <c r="X18" s="74"/>
      <c r="Y18" s="2"/>
      <c r="Z18" s="75"/>
      <c r="AA18" s="75"/>
      <c r="AB18" s="60"/>
      <c r="AC18" s="60"/>
    </row>
    <row r="19" spans="1:29" ht="25.35" customHeight="1">
      <c r="A19" s="63">
        <v>7</v>
      </c>
      <c r="B19" s="63" t="s">
        <v>34</v>
      </c>
      <c r="C19" s="68" t="s">
        <v>173</v>
      </c>
      <c r="D19" s="67">
        <v>8213.3799999999992</v>
      </c>
      <c r="E19" s="66" t="s">
        <v>36</v>
      </c>
      <c r="F19" s="66" t="s">
        <v>36</v>
      </c>
      <c r="G19" s="67">
        <v>1327</v>
      </c>
      <c r="H19" s="66">
        <v>132</v>
      </c>
      <c r="I19" s="66">
        <f t="shared" si="0"/>
        <v>10.053030303030303</v>
      </c>
      <c r="J19" s="66">
        <v>14</v>
      </c>
      <c r="K19" s="66">
        <v>1</v>
      </c>
      <c r="L19" s="67">
        <v>8213.3799999999992</v>
      </c>
      <c r="M19" s="67">
        <v>1327</v>
      </c>
      <c r="N19" s="65">
        <v>44645</v>
      </c>
      <c r="O19" s="64" t="s">
        <v>41</v>
      </c>
      <c r="P19" s="61"/>
      <c r="Q19" s="73"/>
      <c r="R19" s="73"/>
      <c r="S19" s="59"/>
      <c r="T19" s="73"/>
      <c r="V19" s="74"/>
      <c r="W19" s="4"/>
      <c r="X19" s="74"/>
      <c r="Y19" s="2"/>
      <c r="Z19" s="75"/>
      <c r="AA19" s="75"/>
      <c r="AB19" s="60"/>
      <c r="AC19" s="60"/>
    </row>
    <row r="20" spans="1:29" ht="25.35" customHeight="1">
      <c r="A20" s="63">
        <v>8</v>
      </c>
      <c r="B20" s="63">
        <v>6</v>
      </c>
      <c r="C20" s="68" t="s">
        <v>154</v>
      </c>
      <c r="D20" s="67">
        <v>5230.7700000000004</v>
      </c>
      <c r="E20" s="66">
        <v>15147.33</v>
      </c>
      <c r="F20" s="70">
        <f>(D20-E20)/E20</f>
        <v>-0.6546737939953774</v>
      </c>
      <c r="G20" s="67">
        <v>853</v>
      </c>
      <c r="H20" s="66">
        <v>52</v>
      </c>
      <c r="I20" s="66">
        <f t="shared" si="0"/>
        <v>16.403846153846153</v>
      </c>
      <c r="J20" s="66">
        <v>9</v>
      </c>
      <c r="K20" s="66">
        <v>2</v>
      </c>
      <c r="L20" s="67">
        <v>20378</v>
      </c>
      <c r="M20" s="67">
        <v>3149</v>
      </c>
      <c r="N20" s="65">
        <v>44638</v>
      </c>
      <c r="O20" s="64" t="s">
        <v>37</v>
      </c>
      <c r="P20" s="61"/>
      <c r="Q20" s="73"/>
      <c r="R20" s="73"/>
      <c r="S20" s="59"/>
      <c r="T20" s="73"/>
      <c r="U20" s="73"/>
      <c r="V20" s="73"/>
      <c r="W20" s="4"/>
      <c r="X20" s="74"/>
      <c r="Y20" s="2"/>
      <c r="Z20" s="75"/>
      <c r="AA20" s="75"/>
      <c r="AB20" s="60"/>
      <c r="AC20" s="60"/>
    </row>
    <row r="21" spans="1:29" ht="25.35" customHeight="1">
      <c r="A21" s="63">
        <v>9</v>
      </c>
      <c r="B21" s="76" t="s">
        <v>58</v>
      </c>
      <c r="C21" s="68" t="s">
        <v>146</v>
      </c>
      <c r="D21" s="67">
        <v>3921.83</v>
      </c>
      <c r="E21" s="66" t="s">
        <v>36</v>
      </c>
      <c r="F21" s="66" t="s">
        <v>36</v>
      </c>
      <c r="G21" s="67">
        <v>548</v>
      </c>
      <c r="H21" s="66">
        <v>6</v>
      </c>
      <c r="I21" s="66">
        <f t="shared" si="0"/>
        <v>91.333333333333329</v>
      </c>
      <c r="J21" s="66">
        <v>6</v>
      </c>
      <c r="K21" s="66">
        <v>0</v>
      </c>
      <c r="L21" s="67">
        <v>3921.83</v>
      </c>
      <c r="M21" s="67">
        <v>548</v>
      </c>
      <c r="N21" s="65" t="s">
        <v>60</v>
      </c>
      <c r="O21" s="64" t="s">
        <v>142</v>
      </c>
      <c r="P21" s="61"/>
      <c r="Q21" s="73"/>
      <c r="R21" s="73"/>
      <c r="S21" s="73"/>
      <c r="T21" s="73"/>
      <c r="U21" s="74"/>
      <c r="V21" s="74"/>
      <c r="W21" s="74"/>
      <c r="X21" s="2"/>
      <c r="Y21" s="75"/>
      <c r="Z21" s="75"/>
      <c r="AA21" s="60"/>
      <c r="AB21" s="60"/>
    </row>
    <row r="22" spans="1:29" ht="25.35" customHeight="1">
      <c r="A22" s="63">
        <v>10</v>
      </c>
      <c r="B22" s="63">
        <v>11</v>
      </c>
      <c r="C22" s="68" t="s">
        <v>171</v>
      </c>
      <c r="D22" s="67">
        <v>2529.5300000000002</v>
      </c>
      <c r="E22" s="67">
        <v>2228.31</v>
      </c>
      <c r="F22" s="70">
        <f>(D22-E22)/E22</f>
        <v>0.13517867801158737</v>
      </c>
      <c r="G22" s="67">
        <v>485</v>
      </c>
      <c r="H22" s="66">
        <v>22</v>
      </c>
      <c r="I22" s="66">
        <f t="shared" si="0"/>
        <v>22.045454545454547</v>
      </c>
      <c r="J22" s="66">
        <v>3</v>
      </c>
      <c r="K22" s="66">
        <v>18</v>
      </c>
      <c r="L22" s="67">
        <v>221219</v>
      </c>
      <c r="M22" s="67">
        <v>43904</v>
      </c>
      <c r="N22" s="65">
        <v>44526</v>
      </c>
      <c r="O22" s="64" t="s">
        <v>43</v>
      </c>
      <c r="P22" s="61"/>
      <c r="Q22" s="73"/>
      <c r="R22" s="73"/>
      <c r="S22" s="59"/>
      <c r="T22" s="73"/>
      <c r="V22" s="74"/>
      <c r="W22" s="74"/>
      <c r="X22" s="74"/>
      <c r="Y22" s="75"/>
      <c r="Z22" s="75"/>
      <c r="AA22" s="2"/>
      <c r="AB22" s="60"/>
      <c r="AC22" s="60"/>
    </row>
    <row r="23" spans="1:29" ht="25.35" customHeight="1">
      <c r="A23" s="41"/>
      <c r="B23" s="41"/>
      <c r="C23" s="52" t="s">
        <v>52</v>
      </c>
      <c r="D23" s="62">
        <f>SUM(D13:D22)</f>
        <v>156994.55999999997</v>
      </c>
      <c r="E23" s="62">
        <v>202731.41999999998</v>
      </c>
      <c r="F23" s="20">
        <f>(D23-E23)/E23</f>
        <v>-0.22560321434141792</v>
      </c>
      <c r="G23" s="62">
        <f t="shared" ref="G23" si="1">SUM(G13:G22)</f>
        <v>27199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29" ht="25.35" customHeight="1">
      <c r="A25" s="63">
        <v>11</v>
      </c>
      <c r="B25" s="63">
        <v>8</v>
      </c>
      <c r="C25" s="68" t="s">
        <v>119</v>
      </c>
      <c r="D25" s="67">
        <v>2076.5500000000002</v>
      </c>
      <c r="E25" s="66">
        <v>5469.54</v>
      </c>
      <c r="F25" s="70">
        <f t="shared" ref="F25:F35" si="2">(D25-E25)/E25</f>
        <v>-0.62034284418799379</v>
      </c>
      <c r="G25" s="67">
        <v>491</v>
      </c>
      <c r="H25" s="66">
        <v>25</v>
      </c>
      <c r="I25" s="66">
        <f t="shared" ref="I25:I30" si="3">G25/H25</f>
        <v>19.64</v>
      </c>
      <c r="J25" s="66">
        <v>10</v>
      </c>
      <c r="K25" s="66">
        <v>6</v>
      </c>
      <c r="L25" s="67">
        <v>134686.15</v>
      </c>
      <c r="M25" s="67">
        <v>22583</v>
      </c>
      <c r="N25" s="65">
        <v>44610</v>
      </c>
      <c r="O25" s="64" t="s">
        <v>120</v>
      </c>
      <c r="P25" s="61"/>
      <c r="Q25" s="73"/>
      <c r="R25" s="73"/>
      <c r="S25" s="61"/>
      <c r="T25" s="61"/>
      <c r="U25" s="61"/>
      <c r="V25" s="74"/>
      <c r="W25" s="4"/>
      <c r="X25" s="74"/>
      <c r="Y25" s="2"/>
      <c r="Z25" s="75"/>
      <c r="AA25" s="75"/>
      <c r="AB25" s="60"/>
      <c r="AC25" s="60"/>
    </row>
    <row r="26" spans="1:29" ht="25.35" customHeight="1">
      <c r="A26" s="63">
        <v>12</v>
      </c>
      <c r="B26" s="63">
        <v>13</v>
      </c>
      <c r="C26" s="68" t="s">
        <v>158</v>
      </c>
      <c r="D26" s="67">
        <v>1458.26</v>
      </c>
      <c r="E26" s="66">
        <v>1719.46</v>
      </c>
      <c r="F26" s="70">
        <f t="shared" si="2"/>
        <v>-0.15190815721214801</v>
      </c>
      <c r="G26" s="67">
        <v>249</v>
      </c>
      <c r="H26" s="66">
        <v>8</v>
      </c>
      <c r="I26" s="66">
        <f t="shared" si="3"/>
        <v>31.125</v>
      </c>
      <c r="J26" s="66">
        <v>2</v>
      </c>
      <c r="K26" s="66">
        <v>7</v>
      </c>
      <c r="L26" s="67">
        <v>14934</v>
      </c>
      <c r="M26" s="67">
        <v>95290</v>
      </c>
      <c r="N26" s="65">
        <v>44603</v>
      </c>
      <c r="O26" s="64" t="s">
        <v>43</v>
      </c>
      <c r="P26" s="61"/>
      <c r="Q26" s="73"/>
      <c r="R26" s="73"/>
      <c r="S26" s="61"/>
      <c r="T26" s="61"/>
      <c r="U26" s="61"/>
      <c r="V26" s="74"/>
      <c r="W26" s="4"/>
      <c r="X26" s="74"/>
      <c r="Y26" s="2"/>
      <c r="Z26" s="75"/>
      <c r="AA26" s="75"/>
      <c r="AB26" s="60"/>
      <c r="AC26" s="60"/>
    </row>
    <row r="27" spans="1:29" ht="25.35" customHeight="1">
      <c r="A27" s="63">
        <v>13</v>
      </c>
      <c r="B27" s="63">
        <v>17</v>
      </c>
      <c r="C27" s="68" t="s">
        <v>183</v>
      </c>
      <c r="D27" s="67">
        <v>1368.7099999999998</v>
      </c>
      <c r="E27" s="66">
        <v>864.47</v>
      </c>
      <c r="F27" s="70">
        <f t="shared" si="2"/>
        <v>0.58329381008016445</v>
      </c>
      <c r="G27" s="67">
        <v>222</v>
      </c>
      <c r="H27" s="66">
        <v>12</v>
      </c>
      <c r="I27" s="66">
        <f t="shared" si="3"/>
        <v>18.5</v>
      </c>
      <c r="J27" s="66">
        <v>3</v>
      </c>
      <c r="K27" s="66">
        <v>13</v>
      </c>
      <c r="L27" s="67">
        <v>622552.11</v>
      </c>
      <c r="M27" s="67">
        <v>87740</v>
      </c>
      <c r="N27" s="65">
        <v>44561</v>
      </c>
      <c r="O27" s="64" t="s">
        <v>184</v>
      </c>
      <c r="P27" s="61"/>
      <c r="Q27" s="73"/>
      <c r="R27" s="73"/>
      <c r="S27" s="61"/>
      <c r="T27" s="61"/>
      <c r="U27" s="61"/>
      <c r="V27" s="74"/>
      <c r="W27" s="60"/>
      <c r="X27" s="74"/>
      <c r="Y27" s="2"/>
      <c r="Z27" s="75"/>
      <c r="AA27" s="75"/>
      <c r="AB27" s="60"/>
      <c r="AC27" s="60"/>
    </row>
    <row r="28" spans="1:29" ht="25.35" customHeight="1">
      <c r="A28" s="63">
        <v>14</v>
      </c>
      <c r="B28" s="63">
        <v>7</v>
      </c>
      <c r="C28" s="68" t="s">
        <v>145</v>
      </c>
      <c r="D28" s="67">
        <v>1149.83</v>
      </c>
      <c r="E28" s="66">
        <v>5781.83</v>
      </c>
      <c r="F28" s="70">
        <f t="shared" si="2"/>
        <v>-0.80113043794092875</v>
      </c>
      <c r="G28" s="67">
        <v>194</v>
      </c>
      <c r="H28" s="66">
        <v>16</v>
      </c>
      <c r="I28" s="66">
        <f t="shared" si="3"/>
        <v>12.125</v>
      </c>
      <c r="J28" s="66">
        <v>3</v>
      </c>
      <c r="K28" s="66">
        <v>3</v>
      </c>
      <c r="L28" s="67">
        <v>29417.77</v>
      </c>
      <c r="M28" s="67">
        <v>4782</v>
      </c>
      <c r="N28" s="65">
        <v>44631</v>
      </c>
      <c r="O28" s="64" t="s">
        <v>41</v>
      </c>
      <c r="P28" s="61"/>
      <c r="Q28" s="73"/>
      <c r="R28" s="73"/>
      <c r="S28" s="73"/>
      <c r="T28" s="73"/>
      <c r="V28" s="61"/>
      <c r="W28" s="60"/>
      <c r="X28" s="61"/>
      <c r="Y28" s="60"/>
      <c r="Z28" s="2"/>
      <c r="AC28" s="60"/>
    </row>
    <row r="29" spans="1:29" ht="25.35" customHeight="1">
      <c r="A29" s="63">
        <v>15</v>
      </c>
      <c r="B29" s="63">
        <v>9</v>
      </c>
      <c r="C29" s="68" t="s">
        <v>181</v>
      </c>
      <c r="D29" s="67">
        <v>706.7</v>
      </c>
      <c r="E29" s="66">
        <v>4491.24</v>
      </c>
      <c r="F29" s="70">
        <f t="shared" si="2"/>
        <v>-0.84264924608794012</v>
      </c>
      <c r="G29" s="67">
        <v>178</v>
      </c>
      <c r="H29" s="66">
        <v>16</v>
      </c>
      <c r="I29" s="66">
        <f t="shared" si="3"/>
        <v>11.125</v>
      </c>
      <c r="J29" s="66">
        <v>8</v>
      </c>
      <c r="K29" s="66">
        <v>5</v>
      </c>
      <c r="L29" s="67">
        <v>42126.15</v>
      </c>
      <c r="M29" s="67">
        <v>7767</v>
      </c>
      <c r="N29" s="65">
        <v>44617</v>
      </c>
      <c r="O29" s="64" t="s">
        <v>182</v>
      </c>
      <c r="P29" s="61"/>
      <c r="Q29" s="73"/>
      <c r="R29" s="73"/>
      <c r="S29" s="73"/>
      <c r="T29" s="73"/>
      <c r="U29" s="74"/>
      <c r="V29" s="74"/>
      <c r="W29" s="74"/>
      <c r="X29" s="75"/>
      <c r="Y29" s="75"/>
      <c r="Z29" s="2"/>
      <c r="AA29" s="60"/>
      <c r="AB29" s="60"/>
    </row>
    <row r="30" spans="1:29" ht="25.35" customHeight="1">
      <c r="A30" s="63">
        <v>16</v>
      </c>
      <c r="B30" s="63">
        <v>21</v>
      </c>
      <c r="C30" s="68" t="s">
        <v>62</v>
      </c>
      <c r="D30" s="67">
        <v>559</v>
      </c>
      <c r="E30" s="66">
        <v>485.41</v>
      </c>
      <c r="F30" s="70">
        <f t="shared" si="2"/>
        <v>0.15160379885045625</v>
      </c>
      <c r="G30" s="67">
        <v>147</v>
      </c>
      <c r="H30" s="66">
        <v>7</v>
      </c>
      <c r="I30" s="66">
        <f t="shared" si="3"/>
        <v>21</v>
      </c>
      <c r="J30" s="66">
        <v>1</v>
      </c>
      <c r="K30" s="66">
        <v>12</v>
      </c>
      <c r="L30" s="67">
        <v>182317</v>
      </c>
      <c r="M30" s="67">
        <v>35728</v>
      </c>
      <c r="N30" s="65">
        <v>44568</v>
      </c>
      <c r="O30" s="64" t="s">
        <v>39</v>
      </c>
      <c r="P30" s="61"/>
      <c r="Q30" s="73"/>
      <c r="R30" s="73"/>
      <c r="S30" s="73"/>
      <c r="T30" s="73"/>
      <c r="U30" s="73"/>
      <c r="V30" s="61"/>
      <c r="W30" s="74"/>
      <c r="X30" s="74"/>
      <c r="Y30" s="75"/>
      <c r="Z30" s="75"/>
      <c r="AA30" s="2"/>
      <c r="AB30" s="60"/>
      <c r="AC30" s="60"/>
    </row>
    <row r="31" spans="1:29" ht="25.35" customHeight="1">
      <c r="A31" s="63">
        <v>17</v>
      </c>
      <c r="B31" s="63">
        <v>23</v>
      </c>
      <c r="C31" s="68" t="s">
        <v>68</v>
      </c>
      <c r="D31" s="67">
        <v>487</v>
      </c>
      <c r="E31" s="66">
        <v>241</v>
      </c>
      <c r="F31" s="70">
        <f t="shared" si="2"/>
        <v>1.0207468879668049</v>
      </c>
      <c r="G31" s="67">
        <v>75</v>
      </c>
      <c r="H31" s="66" t="s">
        <v>36</v>
      </c>
      <c r="I31" s="66" t="s">
        <v>36</v>
      </c>
      <c r="J31" s="66">
        <v>2</v>
      </c>
      <c r="K31" s="66">
        <v>7</v>
      </c>
      <c r="L31" s="67">
        <v>16166</v>
      </c>
      <c r="M31" s="67">
        <v>2631</v>
      </c>
      <c r="N31" s="65">
        <v>44603</v>
      </c>
      <c r="O31" s="64" t="s">
        <v>47</v>
      </c>
      <c r="P31" s="61"/>
      <c r="Q31" s="73"/>
      <c r="R31" s="73"/>
      <c r="S31" s="73"/>
      <c r="T31" s="73"/>
      <c r="V31" s="61"/>
      <c r="W31" s="74"/>
      <c r="X31" s="74"/>
      <c r="Y31" s="75"/>
      <c r="Z31" s="75"/>
      <c r="AA31" s="2"/>
      <c r="AB31" s="60"/>
      <c r="AC31" s="60"/>
    </row>
    <row r="32" spans="1:29" ht="25.35" customHeight="1">
      <c r="A32" s="63">
        <v>18</v>
      </c>
      <c r="B32" s="63">
        <v>15</v>
      </c>
      <c r="C32" s="68" t="s">
        <v>200</v>
      </c>
      <c r="D32" s="67">
        <v>369</v>
      </c>
      <c r="E32" s="66">
        <v>1520</v>
      </c>
      <c r="F32" s="70">
        <f t="shared" si="2"/>
        <v>-0.75723684210526321</v>
      </c>
      <c r="G32" s="67">
        <v>72</v>
      </c>
      <c r="H32" s="66" t="s">
        <v>36</v>
      </c>
      <c r="I32" s="66" t="s">
        <v>36</v>
      </c>
      <c r="J32" s="66">
        <v>3</v>
      </c>
      <c r="K32" s="66">
        <v>5</v>
      </c>
      <c r="L32" s="67">
        <v>49598</v>
      </c>
      <c r="M32" s="67">
        <v>9989</v>
      </c>
      <c r="N32" s="65">
        <v>44617</v>
      </c>
      <c r="O32" s="64" t="s">
        <v>47</v>
      </c>
      <c r="P32" s="61"/>
      <c r="Q32" s="73"/>
      <c r="R32" s="73"/>
      <c r="S32" s="59"/>
      <c r="T32" s="73"/>
      <c r="V32" s="74"/>
      <c r="W32" s="74"/>
      <c r="X32" s="74"/>
      <c r="Y32" s="75"/>
      <c r="Z32" s="2"/>
      <c r="AA32" s="75"/>
      <c r="AB32" s="60"/>
      <c r="AC32" s="60"/>
    </row>
    <row r="33" spans="1:29" ht="25.35" customHeight="1">
      <c r="A33" s="63">
        <v>19</v>
      </c>
      <c r="B33" s="63">
        <v>16</v>
      </c>
      <c r="C33" s="68" t="s">
        <v>144</v>
      </c>
      <c r="D33" s="67">
        <v>351.1</v>
      </c>
      <c r="E33" s="66">
        <v>956.07</v>
      </c>
      <c r="F33" s="70">
        <f t="shared" si="2"/>
        <v>-0.63276747518487142</v>
      </c>
      <c r="G33" s="67">
        <v>82</v>
      </c>
      <c r="H33" s="66">
        <v>5</v>
      </c>
      <c r="I33" s="66">
        <f>G33/H33</f>
        <v>16.399999999999999</v>
      </c>
      <c r="J33" s="66">
        <v>3</v>
      </c>
      <c r="K33" s="66">
        <v>6</v>
      </c>
      <c r="L33" s="67">
        <v>61146.239999999998</v>
      </c>
      <c r="M33" s="67">
        <v>12624</v>
      </c>
      <c r="N33" s="65">
        <v>44610</v>
      </c>
      <c r="O33" s="64" t="s">
        <v>50</v>
      </c>
      <c r="P33" s="61"/>
      <c r="Q33" s="73"/>
      <c r="R33" s="73"/>
      <c r="S33" s="73"/>
      <c r="T33" s="73"/>
      <c r="U33" s="74"/>
      <c r="V33" s="74"/>
      <c r="W33" s="60"/>
      <c r="X33" s="2"/>
      <c r="Y33" s="75"/>
      <c r="Z33" s="75"/>
      <c r="AA33" s="74"/>
      <c r="AB33" s="60"/>
    </row>
    <row r="34" spans="1:29" ht="25.35" customHeight="1">
      <c r="A34" s="63">
        <v>20</v>
      </c>
      <c r="B34" s="63">
        <v>22</v>
      </c>
      <c r="C34" s="68" t="s">
        <v>159</v>
      </c>
      <c r="D34" s="67">
        <v>314.10000000000002</v>
      </c>
      <c r="E34" s="66">
        <v>422.5</v>
      </c>
      <c r="F34" s="70">
        <f t="shared" si="2"/>
        <v>-0.25656804733727806</v>
      </c>
      <c r="G34" s="67">
        <v>62</v>
      </c>
      <c r="H34" s="66">
        <v>7</v>
      </c>
      <c r="I34" s="66">
        <f>G34/H34</f>
        <v>8.8571428571428577</v>
      </c>
      <c r="J34" s="66">
        <v>1</v>
      </c>
      <c r="K34" s="66">
        <v>7</v>
      </c>
      <c r="L34" s="67">
        <v>111964</v>
      </c>
      <c r="M34" s="67">
        <v>15731</v>
      </c>
      <c r="N34" s="65">
        <v>44603</v>
      </c>
      <c r="O34" s="64" t="s">
        <v>37</v>
      </c>
      <c r="P34" s="61"/>
      <c r="Q34" s="73"/>
      <c r="R34" s="73"/>
      <c r="S34" s="59"/>
      <c r="T34" s="73"/>
      <c r="V34" s="74"/>
      <c r="W34" s="74"/>
      <c r="X34" s="75"/>
      <c r="Y34" s="74"/>
      <c r="Z34" s="2"/>
      <c r="AA34" s="75"/>
      <c r="AB34" s="60"/>
      <c r="AC34" s="60"/>
    </row>
    <row r="35" spans="1:29" ht="25.2" customHeight="1">
      <c r="A35" s="41"/>
      <c r="B35" s="41"/>
      <c r="C35" s="52" t="s">
        <v>66</v>
      </c>
      <c r="D35" s="62">
        <f>SUM(D23:D34)</f>
        <v>165834.80999999997</v>
      </c>
      <c r="E35" s="62">
        <v>215336.07</v>
      </c>
      <c r="F35" s="20">
        <f t="shared" si="2"/>
        <v>-0.2298790908555173</v>
      </c>
      <c r="G35" s="62">
        <f t="shared" ref="G35" si="4">SUM(G23:G34)</f>
        <v>28971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9" t="s">
        <v>36</v>
      </c>
      <c r="C37" s="68" t="s">
        <v>185</v>
      </c>
      <c r="D37" s="67">
        <v>277</v>
      </c>
      <c r="E37" s="66" t="s">
        <v>36</v>
      </c>
      <c r="F37" s="66" t="s">
        <v>36</v>
      </c>
      <c r="G37" s="67">
        <v>56</v>
      </c>
      <c r="H37" s="66">
        <v>1</v>
      </c>
      <c r="I37" s="66">
        <f>G37/H37</f>
        <v>56</v>
      </c>
      <c r="J37" s="66">
        <v>1</v>
      </c>
      <c r="K37" s="66" t="s">
        <v>36</v>
      </c>
      <c r="L37" s="67">
        <v>17532</v>
      </c>
      <c r="M37" s="67">
        <v>4022</v>
      </c>
      <c r="N37" s="65">
        <v>44512</v>
      </c>
      <c r="O37" s="64" t="s">
        <v>84</v>
      </c>
      <c r="P37" s="61"/>
      <c r="Q37" s="73"/>
      <c r="R37" s="73"/>
      <c r="S37" s="73"/>
      <c r="T37" s="73"/>
      <c r="U37" s="74"/>
      <c r="V37" s="74"/>
      <c r="W37" s="74"/>
      <c r="X37" s="2"/>
      <c r="Y37" s="60"/>
      <c r="Z37" s="74"/>
      <c r="AA37" s="75"/>
      <c r="AB37" s="60"/>
    </row>
    <row r="38" spans="1:29" ht="25.35" customHeight="1">
      <c r="A38" s="63">
        <v>22</v>
      </c>
      <c r="B38" s="23">
        <v>33</v>
      </c>
      <c r="C38" s="68" t="s">
        <v>162</v>
      </c>
      <c r="D38" s="67">
        <v>270</v>
      </c>
      <c r="E38" s="66">
        <v>20.9</v>
      </c>
      <c r="F38" s="70">
        <f>(D38-E38)/E38</f>
        <v>11.918660287081341</v>
      </c>
      <c r="G38" s="67">
        <v>54</v>
      </c>
      <c r="H38" s="66">
        <v>1</v>
      </c>
      <c r="I38" s="66">
        <f>G38/H38</f>
        <v>54</v>
      </c>
      <c r="J38" s="66">
        <v>1</v>
      </c>
      <c r="K38" s="66" t="s">
        <v>36</v>
      </c>
      <c r="L38" s="67">
        <v>11361.76</v>
      </c>
      <c r="M38" s="67">
        <v>2040</v>
      </c>
      <c r="N38" s="65">
        <v>44533</v>
      </c>
      <c r="O38" s="64" t="s">
        <v>50</v>
      </c>
      <c r="P38" s="61"/>
      <c r="Q38" s="73"/>
      <c r="R38" s="73"/>
      <c r="S38" s="73"/>
      <c r="T38" s="73"/>
      <c r="U38" s="74"/>
      <c r="V38" s="74"/>
      <c r="W38" s="74"/>
      <c r="X38" s="60"/>
      <c r="Y38" s="75"/>
      <c r="Z38" s="74"/>
      <c r="AA38" s="75"/>
      <c r="AB38" s="60"/>
    </row>
    <row r="39" spans="1:29" ht="25.35" customHeight="1">
      <c r="A39" s="63">
        <v>23</v>
      </c>
      <c r="B39" s="63">
        <v>24</v>
      </c>
      <c r="C39" s="68" t="s">
        <v>160</v>
      </c>
      <c r="D39" s="67">
        <v>230</v>
      </c>
      <c r="E39" s="66">
        <v>207</v>
      </c>
      <c r="F39" s="70">
        <f>(D39-E39)/E39</f>
        <v>0.1111111111111111</v>
      </c>
      <c r="G39" s="67">
        <v>46</v>
      </c>
      <c r="H39" s="66" t="s">
        <v>36</v>
      </c>
      <c r="I39" s="66" t="s">
        <v>36</v>
      </c>
      <c r="J39" s="66">
        <v>1</v>
      </c>
      <c r="K39" s="66">
        <v>11</v>
      </c>
      <c r="L39" s="67">
        <v>51769</v>
      </c>
      <c r="M39" s="67">
        <v>9162</v>
      </c>
      <c r="N39" s="65">
        <v>44575</v>
      </c>
      <c r="O39" s="64" t="s">
        <v>47</v>
      </c>
      <c r="P39" s="61"/>
      <c r="Q39" s="73"/>
      <c r="R39" s="73"/>
      <c r="S39" s="59"/>
      <c r="T39" s="73"/>
      <c r="V39" s="74"/>
      <c r="W39" s="74"/>
      <c r="X39" s="75"/>
      <c r="Y39" s="74"/>
      <c r="Z39" s="2"/>
      <c r="AA39" s="75"/>
      <c r="AB39" s="60"/>
      <c r="AC39" s="60"/>
    </row>
    <row r="40" spans="1:29" ht="25.35" customHeight="1">
      <c r="A40" s="63">
        <v>24</v>
      </c>
      <c r="B40" s="63">
        <v>19</v>
      </c>
      <c r="C40" s="68" t="s">
        <v>163</v>
      </c>
      <c r="D40" s="67">
        <v>111.47</v>
      </c>
      <c r="E40" s="66">
        <v>509.18</v>
      </c>
      <c r="F40" s="70">
        <f>(D40-E40)/E40</f>
        <v>-0.78107938253662756</v>
      </c>
      <c r="G40" s="67">
        <v>20</v>
      </c>
      <c r="H40" s="66">
        <v>1</v>
      </c>
      <c r="I40" s="66">
        <f>G40/H40</f>
        <v>20</v>
      </c>
      <c r="J40" s="66">
        <v>1</v>
      </c>
      <c r="K40" s="66">
        <v>6</v>
      </c>
      <c r="L40" s="67">
        <v>15598</v>
      </c>
      <c r="M40" s="67">
        <v>2377</v>
      </c>
      <c r="N40" s="65">
        <v>44610</v>
      </c>
      <c r="O40" s="64" t="s">
        <v>39</v>
      </c>
      <c r="P40" s="61"/>
      <c r="Q40" s="73"/>
      <c r="R40" s="73"/>
      <c r="S40" s="59"/>
      <c r="T40" s="73"/>
      <c r="V40" s="74"/>
      <c r="W40" s="74"/>
      <c r="X40" s="75"/>
      <c r="Y40" s="74"/>
      <c r="Z40" s="2"/>
      <c r="AA40" s="75"/>
      <c r="AB40" s="60"/>
      <c r="AC40" s="60"/>
    </row>
    <row r="41" spans="1:29" ht="25.35" customHeight="1">
      <c r="A41" s="63">
        <v>25</v>
      </c>
      <c r="B41" s="66" t="s">
        <v>36</v>
      </c>
      <c r="C41" s="55" t="s">
        <v>109</v>
      </c>
      <c r="D41" s="67">
        <v>100</v>
      </c>
      <c r="E41" s="66" t="s">
        <v>36</v>
      </c>
      <c r="F41" s="66" t="s">
        <v>36</v>
      </c>
      <c r="G41" s="67">
        <v>20</v>
      </c>
      <c r="H41" s="66">
        <v>1</v>
      </c>
      <c r="I41" s="66">
        <f>G41/H41</f>
        <v>20</v>
      </c>
      <c r="J41" s="66">
        <v>1</v>
      </c>
      <c r="K41" s="66" t="s">
        <v>36</v>
      </c>
      <c r="L41" s="67">
        <v>130979</v>
      </c>
      <c r="M41" s="67">
        <v>22656</v>
      </c>
      <c r="N41" s="65">
        <v>43868</v>
      </c>
      <c r="O41" s="64" t="s">
        <v>84</v>
      </c>
      <c r="P41" s="61"/>
      <c r="Q41" s="73"/>
      <c r="R41" s="73"/>
      <c r="S41" s="73"/>
      <c r="T41" s="73"/>
      <c r="U41" s="74"/>
      <c r="V41" s="74"/>
      <c r="W41" s="74"/>
      <c r="X41" s="75"/>
      <c r="Y41" s="75"/>
      <c r="Z41" s="60"/>
      <c r="AA41" s="2"/>
      <c r="AB41" s="60"/>
    </row>
    <row r="42" spans="1:29" ht="25.35" customHeight="1">
      <c r="A42" s="63">
        <v>26</v>
      </c>
      <c r="B42" s="23">
        <v>27</v>
      </c>
      <c r="C42" s="68" t="s">
        <v>186</v>
      </c>
      <c r="D42" s="67">
        <v>97</v>
      </c>
      <c r="E42" s="66">
        <v>150</v>
      </c>
      <c r="F42" s="70">
        <f t="shared" ref="F42:F47" si="5">(D42-E42)/E42</f>
        <v>-0.35333333333333333</v>
      </c>
      <c r="G42" s="67">
        <v>19</v>
      </c>
      <c r="H42" s="66" t="s">
        <v>36</v>
      </c>
      <c r="I42" s="66" t="s">
        <v>36</v>
      </c>
      <c r="J42" s="66">
        <v>1</v>
      </c>
      <c r="K42" s="66">
        <v>4</v>
      </c>
      <c r="L42" s="67">
        <v>1101</v>
      </c>
      <c r="M42" s="67">
        <v>171</v>
      </c>
      <c r="N42" s="65">
        <v>44624</v>
      </c>
      <c r="O42" s="64" t="s">
        <v>82</v>
      </c>
      <c r="P42" s="61"/>
      <c r="Q42" s="73"/>
      <c r="R42" s="73"/>
      <c r="S42" s="73"/>
      <c r="T42" s="73"/>
      <c r="V42" s="57"/>
      <c r="W42" s="57"/>
      <c r="X42" s="80"/>
      <c r="Y42" s="74"/>
      <c r="Z42" s="2"/>
      <c r="AA42" s="75"/>
      <c r="AB42" s="60"/>
      <c r="AC42" s="60"/>
    </row>
    <row r="43" spans="1:29" ht="25.35" customHeight="1">
      <c r="A43" s="63">
        <v>27</v>
      </c>
      <c r="B43" s="63">
        <v>26</v>
      </c>
      <c r="C43" s="68" t="s">
        <v>172</v>
      </c>
      <c r="D43" s="67">
        <v>92</v>
      </c>
      <c r="E43" s="66">
        <v>152</v>
      </c>
      <c r="F43" s="70">
        <f t="shared" si="5"/>
        <v>-0.39473684210526316</v>
      </c>
      <c r="G43" s="67">
        <v>21</v>
      </c>
      <c r="H43" s="66" t="s">
        <v>36</v>
      </c>
      <c r="I43" s="66" t="s">
        <v>36</v>
      </c>
      <c r="J43" s="66">
        <v>2</v>
      </c>
      <c r="K43" s="66">
        <v>8</v>
      </c>
      <c r="L43" s="67">
        <v>46838</v>
      </c>
      <c r="M43" s="67">
        <v>9537</v>
      </c>
      <c r="N43" s="65">
        <v>44596</v>
      </c>
      <c r="O43" s="64" t="s">
        <v>47</v>
      </c>
      <c r="P43" s="61"/>
      <c r="Q43" s="73"/>
      <c r="R43" s="73"/>
      <c r="S43" s="73"/>
      <c r="T43" s="73"/>
      <c r="U43" s="74"/>
      <c r="V43" s="74"/>
      <c r="W43" s="74"/>
      <c r="X43" s="75"/>
      <c r="Y43" s="2"/>
      <c r="Z43" s="75"/>
      <c r="AA43" s="60"/>
      <c r="AB43" s="60"/>
    </row>
    <row r="44" spans="1:29" ht="25.35" customHeight="1">
      <c r="A44" s="63">
        <v>28</v>
      </c>
      <c r="B44" s="76">
        <v>18</v>
      </c>
      <c r="C44" s="68" t="s">
        <v>74</v>
      </c>
      <c r="D44" s="67">
        <v>60.89</v>
      </c>
      <c r="E44" s="66">
        <v>802.31</v>
      </c>
      <c r="F44" s="70">
        <f t="shared" si="5"/>
        <v>-0.92410664207101989</v>
      </c>
      <c r="G44" s="67">
        <v>11</v>
      </c>
      <c r="H44" s="66">
        <v>1</v>
      </c>
      <c r="I44" s="66">
        <f>G44/H44</f>
        <v>11</v>
      </c>
      <c r="J44" s="66">
        <v>1</v>
      </c>
      <c r="K44" s="66">
        <v>5</v>
      </c>
      <c r="L44" s="67">
        <v>9339</v>
      </c>
      <c r="M44" s="67">
        <v>1673</v>
      </c>
      <c r="N44" s="65">
        <v>44617</v>
      </c>
      <c r="O44" s="64" t="s">
        <v>37</v>
      </c>
      <c r="P44" s="61"/>
      <c r="Q44" s="73"/>
      <c r="R44" s="73"/>
      <c r="S44" s="73"/>
      <c r="T44" s="73"/>
      <c r="U44" s="74"/>
      <c r="V44" s="74"/>
      <c r="W44" s="74"/>
      <c r="X44" s="2"/>
      <c r="Y44" s="75"/>
      <c r="Z44" s="60"/>
      <c r="AA44" s="75"/>
      <c r="AB44" s="60"/>
    </row>
    <row r="45" spans="1:29" ht="25.35" customHeight="1">
      <c r="A45" s="63">
        <v>29</v>
      </c>
      <c r="B45" s="63">
        <v>32</v>
      </c>
      <c r="C45" s="68" t="s">
        <v>164</v>
      </c>
      <c r="D45" s="67">
        <v>39</v>
      </c>
      <c r="E45" s="66">
        <v>23</v>
      </c>
      <c r="F45" s="70">
        <f t="shared" si="5"/>
        <v>0.69565217391304346</v>
      </c>
      <c r="G45" s="67">
        <v>8</v>
      </c>
      <c r="H45" s="66">
        <v>2</v>
      </c>
      <c r="I45" s="66">
        <f>G45/H45</f>
        <v>4</v>
      </c>
      <c r="J45" s="66">
        <v>1</v>
      </c>
      <c r="K45" s="66">
        <v>5</v>
      </c>
      <c r="L45" s="67">
        <v>9562</v>
      </c>
      <c r="M45" s="67">
        <v>1463</v>
      </c>
      <c r="N45" s="65">
        <v>44617</v>
      </c>
      <c r="O45" s="64" t="s">
        <v>84</v>
      </c>
      <c r="P45" s="61"/>
      <c r="Q45" s="73"/>
      <c r="R45" s="73"/>
      <c r="S45" s="73"/>
      <c r="T45" s="73"/>
      <c r="V45" s="74"/>
      <c r="W45" s="74"/>
      <c r="X45" s="75"/>
      <c r="Y45" s="74"/>
      <c r="Z45" s="2"/>
      <c r="AA45" s="75"/>
      <c r="AB45" s="60"/>
      <c r="AC45" s="60"/>
    </row>
    <row r="46" spans="1:29" ht="25.35" customHeight="1">
      <c r="A46" s="63">
        <v>30</v>
      </c>
      <c r="B46" s="63">
        <v>28</v>
      </c>
      <c r="C46" s="68" t="s">
        <v>65</v>
      </c>
      <c r="D46" s="67">
        <v>17.2</v>
      </c>
      <c r="E46" s="66">
        <v>141.80000000000001</v>
      </c>
      <c r="F46" s="70">
        <f t="shared" si="5"/>
        <v>-0.87870239774330039</v>
      </c>
      <c r="G46" s="67">
        <v>4</v>
      </c>
      <c r="H46" s="66">
        <v>2</v>
      </c>
      <c r="I46" s="66">
        <f>G46/H46</f>
        <v>2</v>
      </c>
      <c r="J46" s="66">
        <v>1</v>
      </c>
      <c r="K46" s="66">
        <v>7</v>
      </c>
      <c r="L46" s="67">
        <v>97935.06</v>
      </c>
      <c r="M46" s="67">
        <v>20085</v>
      </c>
      <c r="N46" s="65">
        <v>44603</v>
      </c>
      <c r="O46" s="64" t="s">
        <v>41</v>
      </c>
      <c r="P46" s="61"/>
      <c r="Q46" s="73"/>
      <c r="R46" s="73"/>
      <c r="S46" s="73"/>
      <c r="T46" s="73"/>
      <c r="U46" s="61"/>
      <c r="V46" s="61"/>
      <c r="W46" s="61"/>
      <c r="X46" s="2"/>
      <c r="Y46" s="61"/>
      <c r="Z46" s="60"/>
      <c r="AC46" s="60"/>
    </row>
    <row r="47" spans="1:29" ht="25.2" customHeight="1">
      <c r="A47" s="41"/>
      <c r="B47" s="41"/>
      <c r="C47" s="52" t="s">
        <v>90</v>
      </c>
      <c r="D47" s="62">
        <f>SUM(D35:D46)</f>
        <v>167129.37</v>
      </c>
      <c r="E47" s="62">
        <v>217440.78</v>
      </c>
      <c r="F47" s="20">
        <f t="shared" si="5"/>
        <v>-0.23137982672799465</v>
      </c>
      <c r="G47" s="62">
        <f t="shared" ref="G47" si="6">SUM(G35:G46)</f>
        <v>29230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3">
        <v>20</v>
      </c>
      <c r="C49" s="68" t="s">
        <v>194</v>
      </c>
      <c r="D49" s="67">
        <v>13</v>
      </c>
      <c r="E49" s="66">
        <v>487.42</v>
      </c>
      <c r="F49" s="70">
        <f>(D49-E49)/E49</f>
        <v>-0.97332895654671536</v>
      </c>
      <c r="G49" s="67">
        <v>3</v>
      </c>
      <c r="H49" s="66">
        <v>2</v>
      </c>
      <c r="I49" s="66">
        <f>G49/H49</f>
        <v>1.5</v>
      </c>
      <c r="J49" s="66">
        <v>2</v>
      </c>
      <c r="K49" s="66">
        <v>3</v>
      </c>
      <c r="L49" s="67">
        <v>3088</v>
      </c>
      <c r="M49" s="67">
        <v>551</v>
      </c>
      <c r="N49" s="65">
        <v>44631</v>
      </c>
      <c r="O49" s="64" t="s">
        <v>195</v>
      </c>
      <c r="P49" s="61"/>
      <c r="Q49" s="73"/>
      <c r="R49" s="73"/>
      <c r="S49" s="73"/>
      <c r="T49" s="73"/>
      <c r="U49" s="73"/>
      <c r="V49" s="73"/>
      <c r="W49" s="74"/>
      <c r="X49" s="60"/>
      <c r="Y49" s="75"/>
      <c r="Z49" s="75"/>
      <c r="AA49" s="2"/>
      <c r="AB49" s="60"/>
    </row>
    <row r="50" spans="1:28" ht="25.35" customHeight="1">
      <c r="A50" s="41"/>
      <c r="B50" s="41"/>
      <c r="C50" s="52" t="s">
        <v>113</v>
      </c>
      <c r="D50" s="62">
        <f>SUM(D47:D49)</f>
        <v>167142.37</v>
      </c>
      <c r="E50" s="62">
        <v>217519.68</v>
      </c>
      <c r="F50" s="20">
        <f>(D50-E50)/E50</f>
        <v>-0.23159886038817268</v>
      </c>
      <c r="G50" s="62">
        <f>SUM(G47:G49)</f>
        <v>29233</v>
      </c>
      <c r="H50" s="62"/>
      <c r="I50" s="43"/>
      <c r="J50" s="42"/>
      <c r="K50" s="44"/>
      <c r="L50" s="45"/>
      <c r="M50" s="49"/>
      <c r="N50" s="46"/>
      <c r="O50" s="53"/>
      <c r="R50" s="61"/>
    </row>
    <row r="51" spans="1:28" ht="23.1" customHeight="1">
      <c r="W51" s="4"/>
    </row>
    <row r="52" spans="1:28" ht="17.25" customHeight="1"/>
    <row r="63" spans="1:28">
      <c r="R63" s="61"/>
    </row>
    <row r="68" spans="16:16">
      <c r="P68" s="61"/>
    </row>
    <row r="72" spans="16:16" ht="12" customHeight="1"/>
  </sheetData>
  <sortState xmlns:xlrd2="http://schemas.microsoft.com/office/spreadsheetml/2017/richdata2" ref="B13:O49">
    <sortCondition descending="1" ref="D13:D49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FBD61-118D-407D-87ED-5C9B76040BD3}">
  <dimension ref="A1:AC74"/>
  <sheetViews>
    <sheetView topLeftCell="A30" zoomScale="60" zoomScaleNormal="60" workbookViewId="0">
      <selection activeCell="A49" sqref="A49:XFD4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10.33203125" style="1" customWidth="1"/>
    <col min="19" max="19" width="14.33203125" style="1" customWidth="1"/>
    <col min="20" max="20" width="20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44140625" style="1" bestFit="1" customWidth="1"/>
    <col min="25" max="25" width="12" style="1" bestFit="1" customWidth="1"/>
    <col min="26" max="26" width="14.8867187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201</v>
      </c>
      <c r="F1" s="30"/>
      <c r="G1" s="30"/>
      <c r="H1" s="30"/>
      <c r="I1" s="30"/>
    </row>
    <row r="2" spans="1:29" ht="19.5" customHeight="1">
      <c r="E2" s="30" t="s">
        <v>202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Z5" s="4"/>
    </row>
    <row r="6" spans="1:29">
      <c r="A6" s="207"/>
      <c r="B6" s="207"/>
      <c r="C6" s="212"/>
      <c r="D6" s="32" t="s">
        <v>198</v>
      </c>
      <c r="E6" s="32" t="s">
        <v>203</v>
      </c>
      <c r="F6" s="212"/>
      <c r="G6" s="212" t="s">
        <v>198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Z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  <c r="V9" s="61"/>
      <c r="W9" s="60"/>
      <c r="X9" s="61"/>
      <c r="Z9" s="60"/>
    </row>
    <row r="10" spans="1:29">
      <c r="A10" s="207"/>
      <c r="B10" s="207"/>
      <c r="C10" s="212"/>
      <c r="D10" s="32" t="s">
        <v>199</v>
      </c>
      <c r="E10" s="32" t="s">
        <v>204</v>
      </c>
      <c r="F10" s="212"/>
      <c r="G10" s="32" t="s">
        <v>199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  <c r="V10" s="61"/>
      <c r="W10" s="60"/>
      <c r="X10" s="61"/>
      <c r="Z10" s="60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V11" s="61"/>
      <c r="W11" s="60"/>
      <c r="X11" s="61"/>
      <c r="Z11" s="4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2"/>
      <c r="Y12" s="60"/>
      <c r="Z12" s="4"/>
    </row>
    <row r="13" spans="1:29" ht="25.35" customHeight="1">
      <c r="A13" s="63">
        <v>1</v>
      </c>
      <c r="B13" s="77">
        <v>1</v>
      </c>
      <c r="C13" s="68" t="s">
        <v>137</v>
      </c>
      <c r="D13" s="67">
        <v>52524.66</v>
      </c>
      <c r="E13" s="66">
        <v>91692.58</v>
      </c>
      <c r="F13" s="70">
        <f>(D13-E13)/E13</f>
        <v>-0.42716564415572117</v>
      </c>
      <c r="G13" s="67">
        <v>7180</v>
      </c>
      <c r="H13" s="66">
        <v>231</v>
      </c>
      <c r="I13" s="66">
        <f t="shared" ref="I13:I22" si="0">G13/H13</f>
        <v>31.082251082251084</v>
      </c>
      <c r="J13" s="66">
        <v>11</v>
      </c>
      <c r="K13" s="66">
        <v>3</v>
      </c>
      <c r="L13" s="67">
        <v>284079.13</v>
      </c>
      <c r="M13" s="67">
        <v>40005</v>
      </c>
      <c r="N13" s="65">
        <v>44624</v>
      </c>
      <c r="O13" s="64" t="s">
        <v>56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9" ht="25.35" customHeight="1">
      <c r="A14" s="63">
        <v>2</v>
      </c>
      <c r="B14" s="78" t="s">
        <v>34</v>
      </c>
      <c r="C14" s="68" t="s">
        <v>45</v>
      </c>
      <c r="D14" s="67">
        <v>39555.96</v>
      </c>
      <c r="E14" s="66" t="s">
        <v>36</v>
      </c>
      <c r="F14" s="66" t="s">
        <v>36</v>
      </c>
      <c r="G14" s="67">
        <v>7930</v>
      </c>
      <c r="H14" s="66">
        <v>271</v>
      </c>
      <c r="I14" s="66">
        <f t="shared" si="0"/>
        <v>29.2619926199262</v>
      </c>
      <c r="J14" s="66">
        <v>19</v>
      </c>
      <c r="K14" s="66">
        <v>1</v>
      </c>
      <c r="L14" s="67">
        <v>39770</v>
      </c>
      <c r="M14" s="67">
        <v>7981</v>
      </c>
      <c r="N14" s="65">
        <v>44638</v>
      </c>
      <c r="O14" s="64" t="s">
        <v>37</v>
      </c>
      <c r="P14" s="61"/>
      <c r="Q14" s="73"/>
      <c r="R14" s="73"/>
      <c r="S14" s="73"/>
      <c r="T14" s="73"/>
      <c r="U14" s="74"/>
      <c r="V14" s="74"/>
      <c r="W14" s="60"/>
      <c r="X14" s="75"/>
      <c r="Y14" s="74"/>
      <c r="Z14" s="75"/>
      <c r="AA14" s="60"/>
    </row>
    <row r="15" spans="1:29" ht="25.35" customHeight="1">
      <c r="A15" s="63">
        <v>3</v>
      </c>
      <c r="B15" s="77">
        <v>2</v>
      </c>
      <c r="C15" s="68" t="s">
        <v>48</v>
      </c>
      <c r="D15" s="67">
        <v>37999.24</v>
      </c>
      <c r="E15" s="66">
        <v>72374.850000000006</v>
      </c>
      <c r="F15" s="70">
        <f>(D15-E15)/E15</f>
        <v>-0.4749662348177579</v>
      </c>
      <c r="G15" s="67">
        <v>7668</v>
      </c>
      <c r="H15" s="66">
        <v>256</v>
      </c>
      <c r="I15" s="66">
        <f t="shared" si="0"/>
        <v>29.953125</v>
      </c>
      <c r="J15" s="66">
        <v>20</v>
      </c>
      <c r="K15" s="66">
        <v>2</v>
      </c>
      <c r="L15" s="67">
        <v>111706</v>
      </c>
      <c r="M15" s="67">
        <v>22545</v>
      </c>
      <c r="N15" s="65">
        <v>44631</v>
      </c>
      <c r="O15" s="64" t="s">
        <v>43</v>
      </c>
      <c r="P15" s="61"/>
      <c r="Q15" s="73"/>
      <c r="R15" s="73"/>
      <c r="S15" s="73"/>
      <c r="T15" s="73"/>
      <c r="V15" s="60"/>
      <c r="W15" s="4"/>
      <c r="X15" s="2"/>
      <c r="Y15" s="60"/>
      <c r="Z15" s="61"/>
      <c r="AA15" s="60"/>
      <c r="AC15" s="60"/>
    </row>
    <row r="16" spans="1:29" ht="25.35" customHeight="1">
      <c r="A16" s="63">
        <v>4</v>
      </c>
      <c r="B16" s="77" t="s">
        <v>34</v>
      </c>
      <c r="C16" s="68" t="s">
        <v>155</v>
      </c>
      <c r="D16" s="67">
        <v>23232.45</v>
      </c>
      <c r="E16" s="66" t="s">
        <v>36</v>
      </c>
      <c r="F16" s="66" t="s">
        <v>36</v>
      </c>
      <c r="G16" s="67">
        <v>3679</v>
      </c>
      <c r="H16" s="66">
        <v>191</v>
      </c>
      <c r="I16" s="66">
        <f t="shared" si="0"/>
        <v>19.261780104712042</v>
      </c>
      <c r="J16" s="66">
        <v>15</v>
      </c>
      <c r="K16" s="66">
        <v>1</v>
      </c>
      <c r="L16" s="67">
        <v>23232.45</v>
      </c>
      <c r="M16" s="67">
        <v>3679</v>
      </c>
      <c r="N16" s="65">
        <v>44638</v>
      </c>
      <c r="O16" s="64" t="s">
        <v>41</v>
      </c>
      <c r="P16" s="61"/>
      <c r="Q16" s="73"/>
      <c r="R16" s="73"/>
      <c r="S16" s="59"/>
      <c r="T16" s="73"/>
      <c r="V16" s="74"/>
      <c r="W16" s="60"/>
      <c r="X16" s="74"/>
      <c r="Y16" s="2"/>
      <c r="Z16" s="75"/>
      <c r="AA16" s="75"/>
      <c r="AB16" s="60"/>
      <c r="AC16" s="60"/>
    </row>
    <row r="17" spans="1:29" ht="25.35" customHeight="1">
      <c r="A17" s="63">
        <v>5</v>
      </c>
      <c r="B17" s="77">
        <v>3</v>
      </c>
      <c r="C17" s="68" t="s">
        <v>141</v>
      </c>
      <c r="D17" s="67">
        <v>15561.17</v>
      </c>
      <c r="E17" s="66">
        <v>26238.5</v>
      </c>
      <c r="F17" s="70">
        <f>(D17-E17)/E17</f>
        <v>-0.40693370428949827</v>
      </c>
      <c r="G17" s="67">
        <v>2439</v>
      </c>
      <c r="H17" s="66">
        <v>125</v>
      </c>
      <c r="I17" s="66">
        <f t="shared" si="0"/>
        <v>19.512</v>
      </c>
      <c r="J17" s="66">
        <v>9</v>
      </c>
      <c r="K17" s="66">
        <v>5</v>
      </c>
      <c r="L17" s="67">
        <v>215872.84</v>
      </c>
      <c r="M17" s="67">
        <v>31090</v>
      </c>
      <c r="N17" s="65">
        <v>44610</v>
      </c>
      <c r="O17" s="64" t="s">
        <v>142</v>
      </c>
      <c r="P17" s="61"/>
      <c r="Q17" s="73"/>
      <c r="R17" s="73"/>
      <c r="S17" s="59"/>
      <c r="T17" s="73"/>
      <c r="V17" s="74"/>
      <c r="W17" s="4"/>
      <c r="X17" s="74"/>
      <c r="Y17" s="2"/>
      <c r="Z17" s="75"/>
      <c r="AA17" s="75"/>
      <c r="AB17" s="60"/>
      <c r="AC17" s="60"/>
    </row>
    <row r="18" spans="1:29" ht="25.35" customHeight="1">
      <c r="A18" s="63">
        <v>6</v>
      </c>
      <c r="B18" s="77" t="s">
        <v>34</v>
      </c>
      <c r="C18" s="68" t="s">
        <v>154</v>
      </c>
      <c r="D18" s="67">
        <v>15147.33</v>
      </c>
      <c r="E18" s="66" t="s">
        <v>36</v>
      </c>
      <c r="F18" s="66" t="s">
        <v>36</v>
      </c>
      <c r="G18" s="67">
        <v>2296</v>
      </c>
      <c r="H18" s="66">
        <v>238</v>
      </c>
      <c r="I18" s="66">
        <f t="shared" si="0"/>
        <v>9.6470588235294112</v>
      </c>
      <c r="J18" s="66">
        <v>17</v>
      </c>
      <c r="K18" s="66">
        <v>1</v>
      </c>
      <c r="L18" s="67">
        <v>15147</v>
      </c>
      <c r="M18" s="67">
        <v>2296</v>
      </c>
      <c r="N18" s="65">
        <v>44638</v>
      </c>
      <c r="O18" s="64" t="s">
        <v>37</v>
      </c>
      <c r="P18" s="61"/>
      <c r="Q18" s="73"/>
      <c r="R18" s="73"/>
      <c r="S18" s="59"/>
      <c r="T18" s="73"/>
      <c r="U18" s="73"/>
      <c r="V18" s="73"/>
      <c r="W18" s="4"/>
      <c r="X18" s="74"/>
      <c r="Y18" s="2"/>
      <c r="Z18" s="75"/>
      <c r="AA18" s="75"/>
      <c r="AB18" s="60"/>
      <c r="AC18" s="60"/>
    </row>
    <row r="19" spans="1:29" ht="25.35" customHeight="1">
      <c r="A19" s="63">
        <v>7</v>
      </c>
      <c r="B19" s="78">
        <v>4</v>
      </c>
      <c r="C19" s="68" t="s">
        <v>145</v>
      </c>
      <c r="D19" s="67">
        <v>5781.83</v>
      </c>
      <c r="E19" s="66">
        <v>16245.82</v>
      </c>
      <c r="F19" s="70">
        <f>(D19-E19)/E19</f>
        <v>-0.64410352940017801</v>
      </c>
      <c r="G19" s="67">
        <v>1039</v>
      </c>
      <c r="H19" s="66">
        <v>91</v>
      </c>
      <c r="I19" s="66">
        <f t="shared" si="0"/>
        <v>11.417582417582418</v>
      </c>
      <c r="J19" s="66">
        <v>13</v>
      </c>
      <c r="K19" s="66">
        <v>2</v>
      </c>
      <c r="L19" s="67">
        <v>28145.87</v>
      </c>
      <c r="M19" s="67">
        <v>4567</v>
      </c>
      <c r="N19" s="65">
        <v>44631</v>
      </c>
      <c r="O19" s="64" t="s">
        <v>41</v>
      </c>
      <c r="P19" s="61"/>
      <c r="Q19" s="73"/>
      <c r="R19" s="73"/>
      <c r="S19" s="73"/>
      <c r="T19" s="73"/>
      <c r="U19" s="74"/>
      <c r="V19" s="74"/>
      <c r="W19" s="74"/>
      <c r="X19" s="2"/>
      <c r="Y19" s="75"/>
      <c r="Z19" s="75"/>
      <c r="AA19" s="60"/>
      <c r="AB19" s="60"/>
    </row>
    <row r="20" spans="1:29" ht="25.35" customHeight="1">
      <c r="A20" s="63">
        <v>8</v>
      </c>
      <c r="B20" s="77">
        <v>6</v>
      </c>
      <c r="C20" s="68" t="s">
        <v>119</v>
      </c>
      <c r="D20" s="67">
        <v>5469.54</v>
      </c>
      <c r="E20" s="66">
        <v>10122.950000000001</v>
      </c>
      <c r="F20" s="70">
        <f>(D20-E20)/E20</f>
        <v>-0.45968912224203423</v>
      </c>
      <c r="G20" s="67">
        <v>879</v>
      </c>
      <c r="H20" s="66">
        <v>47</v>
      </c>
      <c r="I20" s="66">
        <f t="shared" si="0"/>
        <v>18.702127659574469</v>
      </c>
      <c r="J20" s="66">
        <v>12</v>
      </c>
      <c r="K20" s="66">
        <v>5</v>
      </c>
      <c r="L20" s="67">
        <v>134033.79999999999</v>
      </c>
      <c r="M20" s="67">
        <v>22309</v>
      </c>
      <c r="N20" s="65">
        <v>44610</v>
      </c>
      <c r="O20" s="64" t="s">
        <v>120</v>
      </c>
      <c r="P20" s="61"/>
      <c r="Q20" s="73"/>
      <c r="R20" s="73"/>
      <c r="S20" s="59"/>
      <c r="T20" s="73"/>
      <c r="V20" s="74"/>
      <c r="W20" s="74"/>
      <c r="X20" s="74"/>
      <c r="Y20" s="75"/>
      <c r="Z20" s="75"/>
      <c r="AA20" s="2"/>
      <c r="AB20" s="60"/>
      <c r="AC20" s="60"/>
    </row>
    <row r="21" spans="1:29" ht="25.35" customHeight="1">
      <c r="A21" s="63">
        <v>9</v>
      </c>
      <c r="B21" s="77">
        <v>5</v>
      </c>
      <c r="C21" s="68" t="s">
        <v>181</v>
      </c>
      <c r="D21" s="67">
        <v>4491.24</v>
      </c>
      <c r="E21" s="66">
        <v>12946.150000000001</v>
      </c>
      <c r="F21" s="70">
        <f>(D21-E21)/E21</f>
        <v>-0.65308296288858081</v>
      </c>
      <c r="G21" s="67">
        <v>871</v>
      </c>
      <c r="H21" s="66">
        <v>39</v>
      </c>
      <c r="I21" s="66">
        <f t="shared" si="0"/>
        <v>22.333333333333332</v>
      </c>
      <c r="J21" s="66">
        <v>9</v>
      </c>
      <c r="K21" s="66">
        <v>4</v>
      </c>
      <c r="L21" s="67">
        <v>41419.449999999997</v>
      </c>
      <c r="M21" s="67">
        <v>7589</v>
      </c>
      <c r="N21" s="65">
        <v>44617</v>
      </c>
      <c r="O21" s="64" t="s">
        <v>182</v>
      </c>
      <c r="P21" s="61"/>
      <c r="Q21" s="73"/>
      <c r="R21" s="73"/>
      <c r="S21" s="61"/>
      <c r="T21" s="61"/>
      <c r="U21" s="61"/>
      <c r="V21" s="74"/>
      <c r="W21" s="4"/>
      <c r="X21" s="74"/>
      <c r="Y21" s="2"/>
      <c r="Z21" s="75"/>
      <c r="AA21" s="75"/>
      <c r="AB21" s="60"/>
      <c r="AC21" s="60"/>
    </row>
    <row r="22" spans="1:29" ht="25.35" customHeight="1">
      <c r="A22" s="63">
        <v>10</v>
      </c>
      <c r="B22" s="77">
        <v>9</v>
      </c>
      <c r="C22" s="68" t="s">
        <v>192</v>
      </c>
      <c r="D22" s="67">
        <v>2968</v>
      </c>
      <c r="E22" s="66">
        <v>5992.97</v>
      </c>
      <c r="F22" s="70">
        <f>(D22-E22)/E22</f>
        <v>-0.50475306901252637</v>
      </c>
      <c r="G22" s="67">
        <v>446</v>
      </c>
      <c r="H22" s="66">
        <v>25</v>
      </c>
      <c r="I22" s="66">
        <f t="shared" si="0"/>
        <v>17.84</v>
      </c>
      <c r="J22" s="66">
        <v>7</v>
      </c>
      <c r="K22" s="66">
        <v>4</v>
      </c>
      <c r="L22" s="67">
        <v>29832.22</v>
      </c>
      <c r="M22" s="67">
        <v>4712</v>
      </c>
      <c r="N22" s="65">
        <v>44617</v>
      </c>
      <c r="O22" s="64" t="s">
        <v>56</v>
      </c>
      <c r="P22" s="9"/>
      <c r="Q22" s="73"/>
      <c r="R22" s="73"/>
      <c r="S22" s="61"/>
      <c r="T22" s="61"/>
      <c r="U22" s="61"/>
      <c r="W22" s="61"/>
      <c r="X22" s="75"/>
      <c r="Y22" s="74"/>
      <c r="Z22" s="2"/>
      <c r="AA22" s="75"/>
      <c r="AB22" s="60"/>
      <c r="AC22" s="60"/>
    </row>
    <row r="23" spans="1:29" ht="25.35" customHeight="1">
      <c r="A23" s="41"/>
      <c r="B23" s="41"/>
      <c r="C23" s="52" t="s">
        <v>52</v>
      </c>
      <c r="D23" s="62">
        <f>SUM(D13:D22)</f>
        <v>202731.41999999998</v>
      </c>
      <c r="E23" s="62">
        <v>257662.24000000002</v>
      </c>
      <c r="F23" s="72">
        <f>(D23-E23)/E23</f>
        <v>-0.21318925116850662</v>
      </c>
      <c r="G23" s="62">
        <f t="shared" ref="G23" si="1">SUM(G13:G22)</f>
        <v>34427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29" ht="25.35" customHeight="1">
      <c r="A25" s="63">
        <v>11</v>
      </c>
      <c r="B25" s="77">
        <v>12</v>
      </c>
      <c r="C25" s="68" t="s">
        <v>171</v>
      </c>
      <c r="D25" s="67">
        <v>2228.31</v>
      </c>
      <c r="E25" s="67">
        <v>3745.87</v>
      </c>
      <c r="F25" s="70">
        <f t="shared" ref="F25:F35" si="2">(D25-E25)/E25</f>
        <v>-0.40512884857189385</v>
      </c>
      <c r="G25" s="67">
        <v>433</v>
      </c>
      <c r="H25" s="66">
        <v>30</v>
      </c>
      <c r="I25" s="66">
        <f>G25/H25</f>
        <v>14.433333333333334</v>
      </c>
      <c r="J25" s="66">
        <v>4</v>
      </c>
      <c r="K25" s="66">
        <v>17</v>
      </c>
      <c r="L25" s="67">
        <v>218689</v>
      </c>
      <c r="M25" s="67">
        <v>43419</v>
      </c>
      <c r="N25" s="65">
        <v>44526</v>
      </c>
      <c r="O25" s="64" t="s">
        <v>43</v>
      </c>
      <c r="P25" s="61"/>
      <c r="Q25" s="73"/>
      <c r="R25" s="73"/>
      <c r="S25" s="59"/>
      <c r="T25" s="73"/>
      <c r="V25" s="74"/>
      <c r="W25" s="60"/>
      <c r="X25" s="74"/>
      <c r="Y25" s="2"/>
      <c r="Z25" s="75"/>
      <c r="AA25" s="75"/>
      <c r="AB25" s="60"/>
      <c r="AC25" s="60"/>
    </row>
    <row r="26" spans="1:29" ht="25.35" customHeight="1">
      <c r="A26" s="63">
        <v>12</v>
      </c>
      <c r="B26" s="77">
        <v>13</v>
      </c>
      <c r="C26" s="68" t="s">
        <v>205</v>
      </c>
      <c r="D26" s="67">
        <v>1894.45</v>
      </c>
      <c r="E26" s="66">
        <v>3575.58</v>
      </c>
      <c r="F26" s="70">
        <f t="shared" si="2"/>
        <v>-0.47016987453783721</v>
      </c>
      <c r="G26" s="67">
        <v>263</v>
      </c>
      <c r="H26" s="66">
        <v>17</v>
      </c>
      <c r="I26" s="66">
        <f>G26/H26</f>
        <v>15.470588235294118</v>
      </c>
      <c r="J26" s="66">
        <v>3</v>
      </c>
      <c r="K26" s="66">
        <v>7</v>
      </c>
      <c r="L26" s="67">
        <v>153479.07999999999</v>
      </c>
      <c r="M26" s="67">
        <v>21433</v>
      </c>
      <c r="N26" s="65">
        <v>44596</v>
      </c>
      <c r="O26" s="64" t="s">
        <v>41</v>
      </c>
      <c r="P26" s="61"/>
      <c r="Q26" s="73"/>
      <c r="R26" s="73"/>
      <c r="S26" s="59"/>
      <c r="T26" s="73"/>
      <c r="V26" s="74"/>
      <c r="W26" s="74"/>
      <c r="X26" s="74"/>
      <c r="Y26" s="2"/>
      <c r="Z26" s="75"/>
      <c r="AA26" s="75"/>
      <c r="AB26" s="60"/>
      <c r="AC26" s="60"/>
    </row>
    <row r="27" spans="1:29" ht="25.35" customHeight="1">
      <c r="A27" s="63">
        <v>13</v>
      </c>
      <c r="B27" s="77">
        <v>11</v>
      </c>
      <c r="C27" s="68" t="s">
        <v>158</v>
      </c>
      <c r="D27" s="67">
        <v>1719.46</v>
      </c>
      <c r="E27" s="66">
        <v>3764</v>
      </c>
      <c r="F27" s="70">
        <f t="shared" si="2"/>
        <v>-0.54318278427205102</v>
      </c>
      <c r="G27" s="67">
        <v>299</v>
      </c>
      <c r="H27" s="66">
        <v>13</v>
      </c>
      <c r="I27" s="66">
        <f>G27/H27</f>
        <v>23</v>
      </c>
      <c r="J27" s="66">
        <v>3</v>
      </c>
      <c r="K27" s="66">
        <v>6</v>
      </c>
      <c r="L27" s="67">
        <v>93831</v>
      </c>
      <c r="M27" s="67">
        <v>14685</v>
      </c>
      <c r="N27" s="65">
        <v>44603</v>
      </c>
      <c r="O27" s="64" t="s">
        <v>43</v>
      </c>
      <c r="P27" s="61"/>
      <c r="Q27" s="73"/>
      <c r="R27" s="73"/>
      <c r="S27" s="73"/>
      <c r="T27" s="73"/>
      <c r="V27" s="61"/>
      <c r="W27" s="60"/>
      <c r="X27" s="61"/>
      <c r="Y27" s="60"/>
      <c r="Z27" s="2"/>
      <c r="AC27" s="60"/>
    </row>
    <row r="28" spans="1:29" ht="25.35" customHeight="1">
      <c r="A28" s="63">
        <v>14</v>
      </c>
      <c r="B28" s="77">
        <v>8</v>
      </c>
      <c r="C28" s="68" t="s">
        <v>206</v>
      </c>
      <c r="D28" s="67">
        <v>1622.98</v>
      </c>
      <c r="E28" s="66">
        <v>7498.45</v>
      </c>
      <c r="F28" s="70">
        <f t="shared" si="2"/>
        <v>-0.78355793530662998</v>
      </c>
      <c r="G28" s="67">
        <v>340</v>
      </c>
      <c r="H28" s="66">
        <v>44</v>
      </c>
      <c r="I28" s="66">
        <f>G28/H28</f>
        <v>7.7272727272727275</v>
      </c>
      <c r="J28" s="66">
        <v>9</v>
      </c>
      <c r="K28" s="66">
        <v>3</v>
      </c>
      <c r="L28" s="67">
        <v>23404.65</v>
      </c>
      <c r="M28" s="67">
        <v>4751</v>
      </c>
      <c r="N28" s="65">
        <v>44624</v>
      </c>
      <c r="O28" s="64" t="s">
        <v>80</v>
      </c>
      <c r="P28" s="61"/>
      <c r="Q28" s="73"/>
      <c r="R28" s="73"/>
      <c r="S28" s="73"/>
      <c r="T28" s="73"/>
      <c r="U28" s="74"/>
      <c r="V28" s="74"/>
      <c r="W28" s="74"/>
      <c r="X28" s="75"/>
      <c r="Y28" s="75"/>
      <c r="Z28" s="2"/>
      <c r="AA28" s="60"/>
      <c r="AB28" s="60"/>
    </row>
    <row r="29" spans="1:29" ht="25.35" customHeight="1">
      <c r="A29" s="63">
        <v>15</v>
      </c>
      <c r="B29" s="77">
        <v>7</v>
      </c>
      <c r="C29" s="68" t="s">
        <v>200</v>
      </c>
      <c r="D29" s="67">
        <v>1520</v>
      </c>
      <c r="E29" s="66">
        <v>8939</v>
      </c>
      <c r="F29" s="70">
        <f t="shared" si="2"/>
        <v>-0.82995860834545254</v>
      </c>
      <c r="G29" s="67">
        <v>297</v>
      </c>
      <c r="H29" s="66" t="s">
        <v>36</v>
      </c>
      <c r="I29" s="66" t="s">
        <v>36</v>
      </c>
      <c r="J29" s="66">
        <v>7</v>
      </c>
      <c r="K29" s="66">
        <v>4</v>
      </c>
      <c r="L29" s="67">
        <v>49229</v>
      </c>
      <c r="M29" s="67">
        <v>9917</v>
      </c>
      <c r="N29" s="65">
        <v>44617</v>
      </c>
      <c r="O29" s="64" t="s">
        <v>47</v>
      </c>
      <c r="P29" s="61"/>
      <c r="Q29" s="73"/>
      <c r="R29" s="73"/>
      <c r="S29" s="73"/>
      <c r="T29" s="73"/>
      <c r="U29" s="73"/>
      <c r="V29" s="61"/>
      <c r="W29" s="74"/>
      <c r="X29" s="74"/>
      <c r="Y29" s="75"/>
      <c r="Z29" s="75"/>
      <c r="AA29" s="2"/>
      <c r="AB29" s="60"/>
      <c r="AC29" s="60"/>
    </row>
    <row r="30" spans="1:29" ht="25.35" customHeight="1">
      <c r="A30" s="63">
        <v>16</v>
      </c>
      <c r="B30" s="77">
        <v>10</v>
      </c>
      <c r="C30" s="68" t="s">
        <v>144</v>
      </c>
      <c r="D30" s="67">
        <v>956.07</v>
      </c>
      <c r="E30" s="66">
        <v>5610.97</v>
      </c>
      <c r="F30" s="70">
        <f t="shared" si="2"/>
        <v>-0.82960700199787207</v>
      </c>
      <c r="G30" s="67">
        <v>204</v>
      </c>
      <c r="H30" s="66">
        <v>31</v>
      </c>
      <c r="I30" s="66">
        <f>G30/H30</f>
        <v>6.580645161290323</v>
      </c>
      <c r="J30" s="66">
        <v>5</v>
      </c>
      <c r="K30" s="66">
        <v>5</v>
      </c>
      <c r="L30" s="67">
        <v>60795.14</v>
      </c>
      <c r="M30" s="67">
        <v>12542</v>
      </c>
      <c r="N30" s="65">
        <v>44610</v>
      </c>
      <c r="O30" s="64" t="s">
        <v>50</v>
      </c>
      <c r="P30" s="61"/>
      <c r="Q30" s="73"/>
      <c r="R30" s="73"/>
      <c r="S30" s="73"/>
      <c r="T30" s="73"/>
      <c r="V30" s="61"/>
      <c r="W30" s="74"/>
      <c r="X30" s="74"/>
      <c r="Y30" s="75"/>
      <c r="Z30" s="75"/>
      <c r="AA30" s="2"/>
      <c r="AB30" s="60"/>
      <c r="AC30" s="60"/>
    </row>
    <row r="31" spans="1:29" ht="25.35" customHeight="1">
      <c r="A31" s="63">
        <v>17</v>
      </c>
      <c r="B31" s="77">
        <v>15</v>
      </c>
      <c r="C31" s="68" t="s">
        <v>183</v>
      </c>
      <c r="D31" s="67">
        <v>864.47</v>
      </c>
      <c r="E31" s="66">
        <v>2220.09</v>
      </c>
      <c r="F31" s="70">
        <f t="shared" si="2"/>
        <v>-0.61061488498214034</v>
      </c>
      <c r="G31" s="67">
        <v>124</v>
      </c>
      <c r="H31" s="66">
        <v>9</v>
      </c>
      <c r="I31" s="66">
        <f>G31/H31</f>
        <v>13.777777777777779</v>
      </c>
      <c r="J31" s="66">
        <v>2</v>
      </c>
      <c r="K31" s="66">
        <v>12</v>
      </c>
      <c r="L31" s="67">
        <v>621183.4</v>
      </c>
      <c r="M31" s="67">
        <v>87518</v>
      </c>
      <c r="N31" s="65">
        <v>44561</v>
      </c>
      <c r="O31" s="64" t="s">
        <v>184</v>
      </c>
      <c r="P31" s="61"/>
      <c r="Q31" s="73"/>
      <c r="R31" s="73"/>
      <c r="S31" s="59"/>
      <c r="T31" s="73"/>
      <c r="V31" s="74"/>
      <c r="W31" s="74"/>
      <c r="X31" s="74"/>
      <c r="Y31" s="75"/>
      <c r="Z31" s="2"/>
      <c r="AA31" s="75"/>
      <c r="AB31" s="60"/>
      <c r="AC31" s="60"/>
    </row>
    <row r="32" spans="1:29" ht="25.35" customHeight="1">
      <c r="A32" s="63">
        <v>18</v>
      </c>
      <c r="B32" s="77">
        <v>21</v>
      </c>
      <c r="C32" s="68" t="s">
        <v>74</v>
      </c>
      <c r="D32" s="67">
        <v>802.31</v>
      </c>
      <c r="E32" s="66">
        <v>585.6</v>
      </c>
      <c r="F32" s="70">
        <f t="shared" si="2"/>
        <v>0.37006489071038234</v>
      </c>
      <c r="G32" s="67">
        <v>173</v>
      </c>
      <c r="H32" s="66">
        <v>8</v>
      </c>
      <c r="I32" s="66">
        <f>G32/H32</f>
        <v>21.625</v>
      </c>
      <c r="J32" s="66">
        <v>4</v>
      </c>
      <c r="K32" s="66">
        <v>4</v>
      </c>
      <c r="L32" s="67">
        <v>9278</v>
      </c>
      <c r="M32" s="67">
        <v>1662</v>
      </c>
      <c r="N32" s="65">
        <v>44617</v>
      </c>
      <c r="O32" s="64" t="s">
        <v>37</v>
      </c>
      <c r="P32" s="61"/>
      <c r="Q32" s="73"/>
      <c r="R32" s="73"/>
      <c r="S32" s="73"/>
      <c r="T32" s="73"/>
      <c r="U32" s="74"/>
      <c r="V32" s="74"/>
      <c r="W32" s="60"/>
      <c r="X32" s="2"/>
      <c r="Y32" s="75"/>
      <c r="Z32" s="75"/>
      <c r="AA32" s="74"/>
      <c r="AB32" s="60"/>
    </row>
    <row r="33" spans="1:29" ht="25.35" customHeight="1">
      <c r="A33" s="63">
        <v>19</v>
      </c>
      <c r="B33" s="77">
        <v>22</v>
      </c>
      <c r="C33" s="68" t="s">
        <v>163</v>
      </c>
      <c r="D33" s="67">
        <v>509.18</v>
      </c>
      <c r="E33" s="66">
        <v>562.19000000000005</v>
      </c>
      <c r="F33" s="70">
        <f t="shared" si="2"/>
        <v>-9.4291965349792853E-2</v>
      </c>
      <c r="G33" s="67">
        <v>92</v>
      </c>
      <c r="H33" s="66">
        <v>7</v>
      </c>
      <c r="I33" s="66">
        <f>G33/H33</f>
        <v>13.142857142857142</v>
      </c>
      <c r="J33" s="66">
        <v>1</v>
      </c>
      <c r="K33" s="66">
        <v>5</v>
      </c>
      <c r="L33" s="67">
        <v>15486</v>
      </c>
      <c r="M33" s="67">
        <v>2357</v>
      </c>
      <c r="N33" s="65">
        <v>44610</v>
      </c>
      <c r="O33" s="64" t="s">
        <v>39</v>
      </c>
      <c r="P33" s="61"/>
      <c r="Q33" s="73"/>
      <c r="R33" s="73"/>
      <c r="S33" s="59"/>
      <c r="T33" s="73"/>
      <c r="V33" s="74"/>
      <c r="W33" s="74"/>
      <c r="X33" s="75"/>
      <c r="Y33" s="74"/>
      <c r="Z33" s="2"/>
      <c r="AA33" s="75"/>
      <c r="AB33" s="60"/>
      <c r="AC33" s="60"/>
    </row>
    <row r="34" spans="1:29" ht="25.35" customHeight="1">
      <c r="A34" s="63">
        <v>20</v>
      </c>
      <c r="B34" s="77">
        <v>14</v>
      </c>
      <c r="C34" s="68" t="s">
        <v>194</v>
      </c>
      <c r="D34" s="67">
        <v>487.42</v>
      </c>
      <c r="E34" s="66">
        <v>2587.6799999999994</v>
      </c>
      <c r="F34" s="70">
        <f t="shared" si="2"/>
        <v>-0.81163822420082843</v>
      </c>
      <c r="G34" s="67">
        <v>114</v>
      </c>
      <c r="H34" s="66">
        <v>9</v>
      </c>
      <c r="I34" s="66">
        <f>G34/H34</f>
        <v>12.666666666666666</v>
      </c>
      <c r="J34" s="66">
        <v>6</v>
      </c>
      <c r="K34" s="66">
        <v>2</v>
      </c>
      <c r="L34" s="67">
        <v>3075.0999999999995</v>
      </c>
      <c r="M34" s="67">
        <v>548</v>
      </c>
      <c r="N34" s="65">
        <v>44631</v>
      </c>
      <c r="O34" s="64" t="s">
        <v>195</v>
      </c>
      <c r="P34" s="61"/>
      <c r="Q34" s="73"/>
      <c r="R34" s="73"/>
      <c r="S34" s="59"/>
      <c r="T34" s="73"/>
      <c r="V34" s="74"/>
      <c r="W34" s="74"/>
      <c r="X34" s="75"/>
      <c r="Y34" s="74"/>
      <c r="Z34" s="2"/>
      <c r="AA34" s="75"/>
      <c r="AB34" s="60"/>
      <c r="AC34" s="60"/>
    </row>
    <row r="35" spans="1:29" ht="25.2" customHeight="1">
      <c r="A35" s="41"/>
      <c r="B35" s="41"/>
      <c r="C35" s="52" t="s">
        <v>66</v>
      </c>
      <c r="D35" s="62">
        <f>SUM(D23:D34)</f>
        <v>215336.07</v>
      </c>
      <c r="E35" s="62">
        <v>278923.66000000009</v>
      </c>
      <c r="F35" s="72">
        <f t="shared" si="2"/>
        <v>-0.22797488746562433</v>
      </c>
      <c r="G35" s="62">
        <f t="shared" ref="G35" si="3">SUM(G23:G34)</f>
        <v>36766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77">
        <v>17</v>
      </c>
      <c r="C37" s="68" t="s">
        <v>62</v>
      </c>
      <c r="D37" s="67">
        <v>485.41</v>
      </c>
      <c r="E37" s="66">
        <v>1184.54</v>
      </c>
      <c r="F37" s="70">
        <f>(D37-E37)/E37</f>
        <v>-0.59021223428503888</v>
      </c>
      <c r="G37" s="67">
        <v>90</v>
      </c>
      <c r="H37" s="66">
        <v>8</v>
      </c>
      <c r="I37" s="66">
        <f>G37/H37</f>
        <v>11.25</v>
      </c>
      <c r="J37" s="66">
        <v>2</v>
      </c>
      <c r="K37" s="66">
        <v>11</v>
      </c>
      <c r="L37" s="67">
        <v>181758</v>
      </c>
      <c r="M37" s="67">
        <v>35581</v>
      </c>
      <c r="N37" s="65">
        <v>44568</v>
      </c>
      <c r="O37" s="64" t="s">
        <v>39</v>
      </c>
      <c r="P37" s="61"/>
      <c r="Q37" s="73"/>
      <c r="R37" s="73"/>
      <c r="S37" s="59"/>
      <c r="T37" s="73"/>
      <c r="V37" s="74"/>
      <c r="W37" s="74"/>
      <c r="X37" s="75"/>
      <c r="Y37" s="74"/>
      <c r="Z37" s="2"/>
      <c r="AA37" s="75"/>
      <c r="AB37" s="60"/>
      <c r="AC37" s="60"/>
    </row>
    <row r="38" spans="1:29" ht="25.35" customHeight="1">
      <c r="A38" s="63">
        <v>22</v>
      </c>
      <c r="B38" s="78">
        <v>20</v>
      </c>
      <c r="C38" s="68" t="s">
        <v>159</v>
      </c>
      <c r="D38" s="67">
        <v>422.5</v>
      </c>
      <c r="E38" s="66">
        <v>710.65</v>
      </c>
      <c r="F38" s="70">
        <f>(D38-E38)/E38</f>
        <v>-0.40547386195736296</v>
      </c>
      <c r="G38" s="67">
        <v>66</v>
      </c>
      <c r="H38" s="66">
        <v>7</v>
      </c>
      <c r="I38" s="66">
        <f>G38/H38</f>
        <v>9.4285714285714288</v>
      </c>
      <c r="J38" s="66">
        <v>1</v>
      </c>
      <c r="K38" s="66">
        <v>6</v>
      </c>
      <c r="L38" s="67">
        <v>111650</v>
      </c>
      <c r="M38" s="67">
        <v>15669</v>
      </c>
      <c r="N38" s="65">
        <v>44603</v>
      </c>
      <c r="O38" s="64" t="s">
        <v>37</v>
      </c>
      <c r="P38" s="61"/>
      <c r="Q38" s="73"/>
      <c r="R38" s="73"/>
      <c r="S38" s="73"/>
      <c r="T38" s="73"/>
      <c r="U38" s="74"/>
      <c r="V38" s="74"/>
      <c r="W38" s="74"/>
      <c r="X38" s="75"/>
      <c r="Y38" s="75"/>
      <c r="Z38" s="60"/>
      <c r="AA38" s="2"/>
      <c r="AB38" s="60"/>
    </row>
    <row r="39" spans="1:29" ht="25.35" customHeight="1">
      <c r="A39" s="63">
        <v>23</v>
      </c>
      <c r="B39" s="77">
        <v>26</v>
      </c>
      <c r="C39" s="68" t="s">
        <v>68</v>
      </c>
      <c r="D39" s="67">
        <v>241</v>
      </c>
      <c r="E39" s="66">
        <v>217</v>
      </c>
      <c r="F39" s="70">
        <f>(D39-E39)/E39</f>
        <v>0.11059907834101383</v>
      </c>
      <c r="G39" s="67">
        <v>38</v>
      </c>
      <c r="H39" s="66" t="s">
        <v>36</v>
      </c>
      <c r="I39" s="66" t="s">
        <v>36</v>
      </c>
      <c r="J39" s="66">
        <v>3</v>
      </c>
      <c r="K39" s="66">
        <v>6</v>
      </c>
      <c r="L39" s="67">
        <v>15679</v>
      </c>
      <c r="M39" s="67">
        <v>2556</v>
      </c>
      <c r="N39" s="65">
        <v>44603</v>
      </c>
      <c r="O39" s="64" t="s">
        <v>47</v>
      </c>
      <c r="P39" s="61"/>
      <c r="Q39" s="73"/>
      <c r="R39" s="73"/>
      <c r="S39" s="73"/>
      <c r="T39" s="73"/>
      <c r="V39" s="57"/>
      <c r="W39" s="57"/>
      <c r="X39" s="80"/>
      <c r="Y39" s="74"/>
      <c r="Z39" s="2"/>
      <c r="AA39" s="75"/>
      <c r="AB39" s="60"/>
      <c r="AC39" s="60"/>
    </row>
    <row r="40" spans="1:29" ht="25.35" customHeight="1">
      <c r="A40" s="63">
        <v>24</v>
      </c>
      <c r="B40" s="77">
        <v>18</v>
      </c>
      <c r="C40" s="68" t="s">
        <v>160</v>
      </c>
      <c r="D40" s="67">
        <v>207</v>
      </c>
      <c r="E40" s="66">
        <v>890</v>
      </c>
      <c r="F40" s="70">
        <f>(D40-E40)/E40</f>
        <v>-0.76741573033707866</v>
      </c>
      <c r="G40" s="67">
        <v>48</v>
      </c>
      <c r="H40" s="66" t="s">
        <v>36</v>
      </c>
      <c r="I40" s="66" t="s">
        <v>36</v>
      </c>
      <c r="J40" s="66">
        <v>1</v>
      </c>
      <c r="K40" s="66">
        <v>10</v>
      </c>
      <c r="L40" s="67">
        <v>51539</v>
      </c>
      <c r="M40" s="67">
        <v>9116</v>
      </c>
      <c r="N40" s="65">
        <v>44575</v>
      </c>
      <c r="O40" s="64" t="s">
        <v>47</v>
      </c>
      <c r="P40" s="61"/>
      <c r="Q40" s="73"/>
      <c r="R40" s="73"/>
      <c r="S40" s="73"/>
      <c r="T40" s="73"/>
      <c r="U40" s="74"/>
      <c r="V40" s="74"/>
      <c r="W40" s="74"/>
      <c r="X40" s="75"/>
      <c r="Y40" s="2"/>
      <c r="Z40" s="75"/>
      <c r="AA40" s="60"/>
      <c r="AB40" s="60"/>
    </row>
    <row r="41" spans="1:29" ht="25.35" customHeight="1">
      <c r="A41" s="63">
        <v>25</v>
      </c>
      <c r="B41" s="77" t="s">
        <v>34</v>
      </c>
      <c r="C41" s="68" t="s">
        <v>157</v>
      </c>
      <c r="D41" s="67">
        <v>176</v>
      </c>
      <c r="E41" s="66" t="s">
        <v>36</v>
      </c>
      <c r="F41" s="66" t="s">
        <v>36</v>
      </c>
      <c r="G41" s="67">
        <v>33</v>
      </c>
      <c r="H41" s="66">
        <v>8</v>
      </c>
      <c r="I41" s="66">
        <f>G41/H41</f>
        <v>4.125</v>
      </c>
      <c r="J41" s="66">
        <v>2</v>
      </c>
      <c r="K41" s="66">
        <v>1</v>
      </c>
      <c r="L41" s="67">
        <v>176</v>
      </c>
      <c r="M41" s="67">
        <v>33</v>
      </c>
      <c r="N41" s="65">
        <v>44638</v>
      </c>
      <c r="O41" s="64" t="s">
        <v>122</v>
      </c>
      <c r="P41" s="61"/>
      <c r="Q41" s="73"/>
      <c r="R41" s="73"/>
      <c r="S41" s="73"/>
      <c r="T41" s="73"/>
      <c r="W41" s="74"/>
      <c r="X41" s="75"/>
      <c r="Y41" s="74"/>
      <c r="Z41" s="2"/>
      <c r="AA41" s="75"/>
      <c r="AB41" s="60"/>
      <c r="AC41" s="60"/>
    </row>
    <row r="42" spans="1:29" ht="25.35" customHeight="1">
      <c r="A42" s="63">
        <v>26</v>
      </c>
      <c r="B42" s="78">
        <v>19</v>
      </c>
      <c r="C42" s="68" t="s">
        <v>172</v>
      </c>
      <c r="D42" s="67">
        <v>152</v>
      </c>
      <c r="E42" s="66">
        <v>750</v>
      </c>
      <c r="F42" s="70">
        <f>(D42-E42)/E42</f>
        <v>-0.79733333333333334</v>
      </c>
      <c r="G42" s="67">
        <v>59</v>
      </c>
      <c r="H42" s="66" t="s">
        <v>36</v>
      </c>
      <c r="I42" s="66" t="s">
        <v>36</v>
      </c>
      <c r="J42" s="66">
        <v>2</v>
      </c>
      <c r="K42" s="66">
        <v>7</v>
      </c>
      <c r="L42" s="67">
        <v>46746</v>
      </c>
      <c r="M42" s="67">
        <v>9516</v>
      </c>
      <c r="N42" s="65">
        <v>44596</v>
      </c>
      <c r="O42" s="64" t="s">
        <v>47</v>
      </c>
      <c r="P42" s="61"/>
      <c r="Q42" s="73"/>
      <c r="R42" s="73"/>
      <c r="S42" s="73"/>
      <c r="T42" s="73"/>
      <c r="U42" s="74"/>
      <c r="V42" s="74"/>
      <c r="W42" s="74"/>
      <c r="X42" s="2"/>
      <c r="Y42" s="75"/>
      <c r="Z42" s="60"/>
      <c r="AA42" s="75"/>
      <c r="AB42" s="60"/>
    </row>
    <row r="43" spans="1:29" ht="25.35" customHeight="1">
      <c r="A43" s="63">
        <v>27</v>
      </c>
      <c r="B43" s="69" t="s">
        <v>36</v>
      </c>
      <c r="C43" s="68" t="s">
        <v>186</v>
      </c>
      <c r="D43" s="67">
        <v>150</v>
      </c>
      <c r="E43" s="66" t="s">
        <v>36</v>
      </c>
      <c r="F43" s="66" t="s">
        <v>36</v>
      </c>
      <c r="G43" s="67">
        <v>23</v>
      </c>
      <c r="H43" s="66" t="s">
        <v>36</v>
      </c>
      <c r="I43" s="66" t="s">
        <v>36</v>
      </c>
      <c r="J43" s="66">
        <v>1</v>
      </c>
      <c r="K43" s="66">
        <v>3</v>
      </c>
      <c r="L43" s="67">
        <v>1004</v>
      </c>
      <c r="M43" s="67">
        <v>152</v>
      </c>
      <c r="N43" s="65">
        <v>44624</v>
      </c>
      <c r="O43" s="64" t="s">
        <v>82</v>
      </c>
      <c r="P43" s="61"/>
      <c r="Q43" s="73"/>
      <c r="R43" s="73"/>
      <c r="S43" s="73"/>
      <c r="T43" s="73"/>
      <c r="V43" s="74"/>
      <c r="W43" s="74"/>
      <c r="X43" s="75"/>
      <c r="Y43" s="74"/>
      <c r="Z43" s="2"/>
      <c r="AA43" s="75"/>
      <c r="AB43" s="60"/>
      <c r="AC43" s="60"/>
    </row>
    <row r="44" spans="1:29" ht="25.35" customHeight="1">
      <c r="A44" s="63">
        <v>28</v>
      </c>
      <c r="B44" s="77">
        <v>16</v>
      </c>
      <c r="C44" s="68" t="s">
        <v>65</v>
      </c>
      <c r="D44" s="67">
        <v>141.80000000000001</v>
      </c>
      <c r="E44" s="66">
        <v>1833.01</v>
      </c>
      <c r="F44" s="70">
        <f>(D44-E44)/E44</f>
        <v>-0.92264090212273808</v>
      </c>
      <c r="G44" s="67">
        <v>30</v>
      </c>
      <c r="H44" s="66">
        <v>5</v>
      </c>
      <c r="I44" s="66">
        <f>G44/H44</f>
        <v>6</v>
      </c>
      <c r="J44" s="66">
        <v>2</v>
      </c>
      <c r="K44" s="66">
        <v>6</v>
      </c>
      <c r="L44" s="67">
        <v>97917.86</v>
      </c>
      <c r="M44" s="67">
        <v>20081</v>
      </c>
      <c r="N44" s="65">
        <v>44603</v>
      </c>
      <c r="O44" s="64" t="s">
        <v>41</v>
      </c>
      <c r="P44" s="61"/>
      <c r="Q44" s="73"/>
      <c r="R44" s="73"/>
      <c r="S44" s="73"/>
      <c r="T44" s="73"/>
      <c r="U44" s="61"/>
      <c r="V44" s="61"/>
      <c r="W44" s="61"/>
      <c r="X44" s="2"/>
      <c r="Y44" s="61"/>
      <c r="Z44" s="60"/>
      <c r="AC44" s="60"/>
    </row>
    <row r="45" spans="1:29" ht="25.35" customHeight="1">
      <c r="A45" s="63">
        <v>29</v>
      </c>
      <c r="B45" s="69" t="s">
        <v>36</v>
      </c>
      <c r="C45" s="68" t="s">
        <v>207</v>
      </c>
      <c r="D45" s="67">
        <v>87</v>
      </c>
      <c r="E45" s="66" t="s">
        <v>36</v>
      </c>
      <c r="F45" s="66" t="s">
        <v>36</v>
      </c>
      <c r="G45" s="67">
        <v>14</v>
      </c>
      <c r="H45" s="66">
        <v>1</v>
      </c>
      <c r="I45" s="66">
        <f>G45/H45</f>
        <v>14</v>
      </c>
      <c r="J45" s="66">
        <v>1</v>
      </c>
      <c r="K45" s="66" t="s">
        <v>36</v>
      </c>
      <c r="L45" s="67">
        <v>67236</v>
      </c>
      <c r="M45" s="67">
        <v>10331</v>
      </c>
      <c r="N45" s="65">
        <v>44582</v>
      </c>
      <c r="O45" s="64" t="s">
        <v>43</v>
      </c>
      <c r="P45" s="61"/>
      <c r="Q45" s="73"/>
      <c r="R45" s="73"/>
      <c r="S45" s="73"/>
      <c r="T45" s="73"/>
      <c r="V45" s="74"/>
      <c r="W45" s="74"/>
      <c r="X45" s="74"/>
      <c r="Y45" s="75"/>
      <c r="Z45" s="75"/>
      <c r="AA45" s="2"/>
      <c r="AB45" s="60"/>
      <c r="AC45" s="60"/>
    </row>
    <row r="46" spans="1:29" ht="25.35" customHeight="1">
      <c r="A46" s="63">
        <v>30</v>
      </c>
      <c r="B46" s="79">
        <v>32</v>
      </c>
      <c r="C46" s="68" t="s">
        <v>93</v>
      </c>
      <c r="D46" s="67">
        <v>42</v>
      </c>
      <c r="E46" s="66">
        <v>49</v>
      </c>
      <c r="F46" s="70">
        <f>(D46-E46)/E46</f>
        <v>-0.14285714285714285</v>
      </c>
      <c r="G46" s="67">
        <v>6</v>
      </c>
      <c r="H46" s="66">
        <v>1</v>
      </c>
      <c r="I46" s="66">
        <f>G46/H46</f>
        <v>6</v>
      </c>
      <c r="J46" s="66">
        <v>1</v>
      </c>
      <c r="K46" s="66" t="s">
        <v>36</v>
      </c>
      <c r="L46" s="67">
        <v>50251</v>
      </c>
      <c r="M46" s="67">
        <v>8603</v>
      </c>
      <c r="N46" s="65">
        <v>44512</v>
      </c>
      <c r="O46" s="64" t="s">
        <v>84</v>
      </c>
      <c r="P46" s="61"/>
      <c r="Q46" s="73"/>
      <c r="R46" s="73"/>
      <c r="S46" s="73"/>
      <c r="T46" s="73"/>
      <c r="W46" s="74"/>
      <c r="X46" s="75"/>
      <c r="Y46" s="2"/>
      <c r="Z46" s="74"/>
      <c r="AA46" s="75"/>
      <c r="AB46" s="60"/>
      <c r="AC46" s="60"/>
    </row>
    <row r="47" spans="1:29" ht="25.2" customHeight="1">
      <c r="A47" s="41"/>
      <c r="B47" s="41"/>
      <c r="C47" s="52" t="s">
        <v>90</v>
      </c>
      <c r="D47" s="62">
        <f>SUM(D35:D46)</f>
        <v>217440.78</v>
      </c>
      <c r="E47" s="62">
        <v>282014.26000000007</v>
      </c>
      <c r="F47" s="72">
        <f>(D47-E47)/E47</f>
        <v>-0.22897239309813644</v>
      </c>
      <c r="G47" s="62">
        <f t="shared" ref="G47" si="4">SUM(G35:G46)</f>
        <v>37173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9" ht="25.35" customHeight="1">
      <c r="A49" s="63">
        <v>31</v>
      </c>
      <c r="B49" s="79">
        <v>33</v>
      </c>
      <c r="C49" s="68" t="s">
        <v>83</v>
      </c>
      <c r="D49" s="67">
        <v>35</v>
      </c>
      <c r="E49" s="66">
        <v>28</v>
      </c>
      <c r="F49" s="70">
        <f>(D49-E49)/E49</f>
        <v>0.25</v>
      </c>
      <c r="G49" s="67">
        <v>5</v>
      </c>
      <c r="H49" s="66">
        <v>1</v>
      </c>
      <c r="I49" s="66">
        <f>G49/H49</f>
        <v>5</v>
      </c>
      <c r="J49" s="66">
        <v>1</v>
      </c>
      <c r="K49" s="66" t="s">
        <v>36</v>
      </c>
      <c r="L49" s="67">
        <v>35913</v>
      </c>
      <c r="M49" s="67">
        <v>6916</v>
      </c>
      <c r="N49" s="65">
        <v>44589</v>
      </c>
      <c r="O49" s="64" t="s">
        <v>84</v>
      </c>
      <c r="P49" s="61"/>
      <c r="Q49" s="73"/>
      <c r="R49" s="73"/>
      <c r="S49" s="73"/>
      <c r="T49" s="73"/>
      <c r="U49" s="59"/>
      <c r="V49" s="74"/>
      <c r="W49" s="74"/>
      <c r="X49" s="60"/>
      <c r="Y49" s="75"/>
      <c r="Z49" s="75"/>
      <c r="AA49" s="2"/>
      <c r="AB49" s="60"/>
      <c r="AC49" s="60"/>
    </row>
    <row r="50" spans="1:29" ht="25.35" customHeight="1">
      <c r="A50" s="63">
        <v>32</v>
      </c>
      <c r="B50" s="77">
        <v>23</v>
      </c>
      <c r="C50" s="68" t="s">
        <v>164</v>
      </c>
      <c r="D50" s="67">
        <v>23</v>
      </c>
      <c r="E50" s="66">
        <v>545</v>
      </c>
      <c r="F50" s="70">
        <f>(D50-E50)/E50</f>
        <v>-0.95779816513761473</v>
      </c>
      <c r="G50" s="67">
        <v>5</v>
      </c>
      <c r="H50" s="66">
        <v>2</v>
      </c>
      <c r="I50" s="66">
        <f>G50/H50</f>
        <v>2.5</v>
      </c>
      <c r="J50" s="66">
        <v>1</v>
      </c>
      <c r="K50" s="66">
        <v>4</v>
      </c>
      <c r="L50" s="67">
        <v>9523</v>
      </c>
      <c r="M50" s="67">
        <v>1455</v>
      </c>
      <c r="N50" s="65">
        <v>44617</v>
      </c>
      <c r="O50" s="64" t="s">
        <v>84</v>
      </c>
      <c r="P50" s="61"/>
      <c r="Q50" s="73"/>
      <c r="R50" s="73"/>
      <c r="S50" s="73"/>
      <c r="T50" s="73"/>
      <c r="U50" s="73"/>
      <c r="V50" s="73"/>
      <c r="W50" s="74"/>
      <c r="X50" s="60"/>
      <c r="Y50" s="75"/>
      <c r="Z50" s="75"/>
      <c r="AA50" s="2"/>
      <c r="AB50" s="60"/>
    </row>
    <row r="51" spans="1:29" ht="25.35" customHeight="1">
      <c r="A51" s="63">
        <v>33</v>
      </c>
      <c r="B51" s="79">
        <v>34</v>
      </c>
      <c r="C51" s="68" t="s">
        <v>162</v>
      </c>
      <c r="D51" s="67">
        <v>20.9</v>
      </c>
      <c r="E51" s="66">
        <v>26</v>
      </c>
      <c r="F51" s="70">
        <f>(D51-E51)/E51</f>
        <v>-0.19615384615384621</v>
      </c>
      <c r="G51" s="67">
        <v>5</v>
      </c>
      <c r="H51" s="66">
        <v>1</v>
      </c>
      <c r="I51" s="66">
        <f>G51/H51</f>
        <v>5</v>
      </c>
      <c r="J51" s="66">
        <v>1</v>
      </c>
      <c r="K51" s="66" t="s">
        <v>36</v>
      </c>
      <c r="L51" s="67">
        <v>11091.76</v>
      </c>
      <c r="M51" s="67">
        <v>1986</v>
      </c>
      <c r="N51" s="65">
        <v>44533</v>
      </c>
      <c r="O51" s="64" t="s">
        <v>50</v>
      </c>
      <c r="P51" s="61"/>
      <c r="Q51" s="73"/>
      <c r="R51" s="73"/>
      <c r="S51" s="73"/>
      <c r="T51" s="73"/>
      <c r="U51" s="74"/>
      <c r="V51" s="74"/>
      <c r="W51" s="74"/>
      <c r="X51" s="60"/>
      <c r="Y51" s="75"/>
      <c r="Z51" s="75"/>
      <c r="AA51" s="2"/>
      <c r="AB51" s="60"/>
    </row>
    <row r="52" spans="1:29" ht="25.35" customHeight="1">
      <c r="A52" s="41"/>
      <c r="B52" s="41"/>
      <c r="C52" s="52" t="s">
        <v>208</v>
      </c>
      <c r="D52" s="62">
        <f>SUM(D47:D51)</f>
        <v>217519.68</v>
      </c>
      <c r="E52" s="62">
        <v>282171.26000000007</v>
      </c>
      <c r="F52" s="72">
        <f>(D52-E52)/E52</f>
        <v>-0.22912177519425636</v>
      </c>
      <c r="G52" s="62">
        <f t="shared" ref="G52" si="5">SUM(G47:G51)</f>
        <v>37188</v>
      </c>
      <c r="H52" s="62"/>
      <c r="I52" s="43"/>
      <c r="J52" s="42"/>
      <c r="K52" s="44"/>
      <c r="L52" s="45"/>
      <c r="M52" s="49"/>
      <c r="N52" s="46"/>
      <c r="O52" s="53"/>
      <c r="R52" s="61"/>
    </row>
    <row r="53" spans="1:29" ht="23.1" customHeight="1">
      <c r="W53" s="4"/>
    </row>
    <row r="54" spans="1:29" ht="17.25" customHeight="1"/>
    <row r="65" spans="16:18">
      <c r="R65" s="61"/>
    </row>
    <row r="70" spans="16:18">
      <c r="P70" s="61"/>
    </row>
    <row r="74" spans="16:18" ht="12" customHeight="1"/>
  </sheetData>
  <sortState xmlns:xlrd2="http://schemas.microsoft.com/office/spreadsheetml/2017/richdata2" ref="B14:O51">
    <sortCondition descending="1" ref="D14:D51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A67CB-044E-4A5F-8F05-30F1BD4C00CF}">
  <dimension ref="A1:AC75"/>
  <sheetViews>
    <sheetView topLeftCell="A35" zoomScale="60" zoomScaleNormal="60" workbookViewId="0">
      <selection activeCell="N44" sqref="N4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10.33203125" style="1" customWidth="1"/>
    <col min="19" max="19" width="14.33203125" style="1" customWidth="1"/>
    <col min="20" max="20" width="20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44140625" style="1" bestFit="1" customWidth="1"/>
    <col min="25" max="25" width="14.88671875" style="1" customWidth="1"/>
    <col min="26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209</v>
      </c>
      <c r="F1" s="30"/>
      <c r="G1" s="30"/>
      <c r="H1" s="30"/>
      <c r="I1" s="30"/>
    </row>
    <row r="2" spans="1:29" ht="19.5" customHeight="1">
      <c r="E2" s="30" t="s">
        <v>210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Y5" s="4"/>
    </row>
    <row r="6" spans="1:29">
      <c r="A6" s="207"/>
      <c r="B6" s="207"/>
      <c r="C6" s="212"/>
      <c r="D6" s="32" t="s">
        <v>203</v>
      </c>
      <c r="E6" s="32" t="s">
        <v>211</v>
      </c>
      <c r="F6" s="212"/>
      <c r="G6" s="212" t="s">
        <v>203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Y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9">
      <c r="A10" s="207"/>
      <c r="B10" s="207"/>
      <c r="C10" s="212"/>
      <c r="D10" s="32" t="s">
        <v>204</v>
      </c>
      <c r="E10" s="84" t="s">
        <v>212</v>
      </c>
      <c r="F10" s="212"/>
      <c r="G10" s="32" t="s">
        <v>204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Y11" s="4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2"/>
      <c r="Y12" s="4"/>
      <c r="Z12" s="60"/>
    </row>
    <row r="13" spans="1:29" ht="25.35" customHeight="1">
      <c r="A13" s="63">
        <v>1</v>
      </c>
      <c r="B13" s="63">
        <v>1</v>
      </c>
      <c r="C13" s="68" t="s">
        <v>137</v>
      </c>
      <c r="D13" s="67">
        <v>91692.58</v>
      </c>
      <c r="E13" s="66">
        <v>128525.15</v>
      </c>
      <c r="F13" s="70">
        <f>(D13-E13)/E13</f>
        <v>-0.28657869685427323</v>
      </c>
      <c r="G13" s="67">
        <v>12798</v>
      </c>
      <c r="H13" s="66">
        <v>293</v>
      </c>
      <c r="I13" s="66">
        <f t="shared" ref="I13:I18" si="0">G13/H13</f>
        <v>43.679180887372013</v>
      </c>
      <c r="J13" s="66">
        <v>17</v>
      </c>
      <c r="K13" s="66">
        <v>2</v>
      </c>
      <c r="L13" s="67">
        <v>231554.47</v>
      </c>
      <c r="M13" s="67">
        <v>32825</v>
      </c>
      <c r="N13" s="65">
        <v>44624</v>
      </c>
      <c r="O13" s="64" t="s">
        <v>56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9" ht="25.35" customHeight="1">
      <c r="A14" s="63">
        <v>2</v>
      </c>
      <c r="B14" s="76" t="s">
        <v>34</v>
      </c>
      <c r="C14" s="68" t="s">
        <v>48</v>
      </c>
      <c r="D14" s="67">
        <v>72374.850000000006</v>
      </c>
      <c r="E14" s="66" t="s">
        <v>36</v>
      </c>
      <c r="F14" s="66" t="s">
        <v>36</v>
      </c>
      <c r="G14" s="67">
        <v>14598</v>
      </c>
      <c r="H14" s="66">
        <v>340</v>
      </c>
      <c r="I14" s="66">
        <f t="shared" si="0"/>
        <v>42.935294117647061</v>
      </c>
      <c r="J14" s="66">
        <v>21</v>
      </c>
      <c r="K14" s="66">
        <v>1</v>
      </c>
      <c r="L14" s="67">
        <v>73707</v>
      </c>
      <c r="M14" s="67">
        <v>14877</v>
      </c>
      <c r="N14" s="65">
        <v>44631</v>
      </c>
      <c r="O14" s="64" t="s">
        <v>43</v>
      </c>
      <c r="P14" s="61"/>
      <c r="Q14" s="73"/>
      <c r="R14" s="73"/>
      <c r="S14" s="73"/>
      <c r="T14" s="73"/>
      <c r="U14" s="74"/>
      <c r="V14" s="74"/>
      <c r="W14" s="60"/>
      <c r="X14" s="75"/>
      <c r="Y14" s="75"/>
      <c r="Z14" s="74"/>
      <c r="AA14" s="60"/>
    </row>
    <row r="15" spans="1:29" ht="25.35" customHeight="1">
      <c r="A15" s="63">
        <v>3</v>
      </c>
      <c r="B15" s="63">
        <v>2</v>
      </c>
      <c r="C15" s="68" t="s">
        <v>141</v>
      </c>
      <c r="D15" s="67">
        <v>26238.5</v>
      </c>
      <c r="E15" s="66">
        <v>31200.51</v>
      </c>
      <c r="F15" s="70">
        <f>(D15-E15)/E15</f>
        <v>-0.15903618242137704</v>
      </c>
      <c r="G15" s="67">
        <v>4094</v>
      </c>
      <c r="H15" s="66">
        <v>169</v>
      </c>
      <c r="I15" s="66">
        <f t="shared" si="0"/>
        <v>24.224852071005916</v>
      </c>
      <c r="J15" s="66">
        <v>9</v>
      </c>
      <c r="K15" s="66">
        <v>4</v>
      </c>
      <c r="L15" s="67">
        <v>200311.67</v>
      </c>
      <c r="M15" s="67">
        <v>28651</v>
      </c>
      <c r="N15" s="65">
        <v>44610</v>
      </c>
      <c r="O15" s="64" t="s">
        <v>142</v>
      </c>
      <c r="P15" s="61"/>
      <c r="Q15" s="73"/>
      <c r="R15" s="73"/>
      <c r="S15" s="73"/>
      <c r="T15" s="73"/>
      <c r="V15" s="60"/>
      <c r="W15" s="4"/>
      <c r="X15" s="2"/>
      <c r="Y15" s="61"/>
      <c r="Z15" s="60"/>
      <c r="AA15" s="60"/>
      <c r="AC15" s="60"/>
    </row>
    <row r="16" spans="1:29" ht="25.35" customHeight="1">
      <c r="A16" s="63">
        <v>4</v>
      </c>
      <c r="B16" s="63" t="s">
        <v>34</v>
      </c>
      <c r="C16" s="68" t="s">
        <v>145</v>
      </c>
      <c r="D16" s="67">
        <v>16245.82</v>
      </c>
      <c r="E16" s="66" t="s">
        <v>36</v>
      </c>
      <c r="F16" s="66" t="s">
        <v>36</v>
      </c>
      <c r="G16" s="67">
        <v>2689</v>
      </c>
      <c r="H16" s="66">
        <v>218</v>
      </c>
      <c r="I16" s="66">
        <f t="shared" si="0"/>
        <v>12.334862385321101</v>
      </c>
      <c r="J16" s="66">
        <v>18</v>
      </c>
      <c r="K16" s="66">
        <v>1</v>
      </c>
      <c r="L16" s="67">
        <v>22364.04</v>
      </c>
      <c r="M16" s="67">
        <v>3528</v>
      </c>
      <c r="N16" s="65">
        <v>44631</v>
      </c>
      <c r="O16" s="64" t="s">
        <v>41</v>
      </c>
      <c r="P16" s="61"/>
      <c r="Q16" s="73"/>
      <c r="R16" s="73"/>
      <c r="S16" s="59"/>
      <c r="T16" s="73"/>
      <c r="V16" s="74"/>
      <c r="W16" s="74"/>
      <c r="X16" s="74"/>
      <c r="Y16" s="75"/>
      <c r="Z16" s="75"/>
      <c r="AA16" s="2"/>
      <c r="AB16" s="60"/>
      <c r="AC16" s="60"/>
    </row>
    <row r="17" spans="1:29" ht="25.35" customHeight="1">
      <c r="A17" s="63">
        <v>5</v>
      </c>
      <c r="B17" s="63">
        <v>3</v>
      </c>
      <c r="C17" s="68" t="s">
        <v>181</v>
      </c>
      <c r="D17" s="67">
        <v>12946.150000000001</v>
      </c>
      <c r="E17" s="66">
        <v>18421.71</v>
      </c>
      <c r="F17" s="70">
        <f t="shared" ref="F17:F23" si="1">(D17-E17)/E17</f>
        <v>-0.29723407870387702</v>
      </c>
      <c r="G17" s="67">
        <v>2190</v>
      </c>
      <c r="H17" s="66">
        <v>66</v>
      </c>
      <c r="I17" s="66">
        <f t="shared" si="0"/>
        <v>33.18181818181818</v>
      </c>
      <c r="J17" s="66">
        <v>22</v>
      </c>
      <c r="K17" s="66">
        <v>3</v>
      </c>
      <c r="L17" s="67">
        <v>36128.11</v>
      </c>
      <c r="M17" s="67">
        <v>6669</v>
      </c>
      <c r="N17" s="65">
        <v>44617</v>
      </c>
      <c r="O17" s="64" t="s">
        <v>182</v>
      </c>
      <c r="P17" s="61"/>
      <c r="Q17" s="73"/>
      <c r="R17" s="73"/>
      <c r="S17" s="59"/>
      <c r="T17" s="73"/>
      <c r="V17" s="74"/>
      <c r="W17" s="4"/>
      <c r="X17" s="74"/>
      <c r="Y17" s="75"/>
      <c r="Z17" s="2"/>
      <c r="AA17" s="75"/>
      <c r="AB17" s="60"/>
      <c r="AC17" s="60"/>
    </row>
    <row r="18" spans="1:29" ht="25.35" customHeight="1">
      <c r="A18" s="63">
        <v>6</v>
      </c>
      <c r="B18" s="63">
        <v>5</v>
      </c>
      <c r="C18" s="68" t="s">
        <v>119</v>
      </c>
      <c r="D18" s="67">
        <v>10122.950000000001</v>
      </c>
      <c r="E18" s="66">
        <v>16752.7</v>
      </c>
      <c r="F18" s="70">
        <f>(D18-E18)/E18</f>
        <v>-0.39574217887265933</v>
      </c>
      <c r="G18" s="67">
        <v>1667</v>
      </c>
      <c r="H18" s="66">
        <v>47</v>
      </c>
      <c r="I18" s="66">
        <f t="shared" si="0"/>
        <v>35.468085106382979</v>
      </c>
      <c r="J18" s="66">
        <v>12</v>
      </c>
      <c r="K18" s="66">
        <v>4</v>
      </c>
      <c r="L18" s="67">
        <v>127010.76</v>
      </c>
      <c r="M18" s="67">
        <v>21133</v>
      </c>
      <c r="N18" s="65">
        <v>44610</v>
      </c>
      <c r="O18" s="64" t="s">
        <v>120</v>
      </c>
      <c r="P18" s="9"/>
      <c r="Q18" s="73"/>
      <c r="R18" s="73"/>
      <c r="S18" s="59"/>
      <c r="T18" s="73"/>
      <c r="W18" s="61"/>
      <c r="X18" s="75"/>
      <c r="Y18" s="2"/>
      <c r="Z18" s="74"/>
      <c r="AA18" s="75"/>
      <c r="AB18" s="60"/>
      <c r="AC18" s="60"/>
    </row>
    <row r="19" spans="1:29" ht="25.35" customHeight="1">
      <c r="A19" s="63">
        <v>7</v>
      </c>
      <c r="B19" s="63">
        <v>4</v>
      </c>
      <c r="C19" s="68" t="s">
        <v>200</v>
      </c>
      <c r="D19" s="67">
        <v>8939</v>
      </c>
      <c r="E19" s="66">
        <v>17679</v>
      </c>
      <c r="F19" s="70">
        <f t="shared" si="1"/>
        <v>-0.49437185361162961</v>
      </c>
      <c r="G19" s="67">
        <v>1628</v>
      </c>
      <c r="H19" s="66" t="s">
        <v>36</v>
      </c>
      <c r="I19" s="66" t="s">
        <v>36</v>
      </c>
      <c r="J19" s="66">
        <v>9</v>
      </c>
      <c r="K19" s="66">
        <v>3</v>
      </c>
      <c r="L19" s="67">
        <v>47709</v>
      </c>
      <c r="M19" s="67">
        <v>9620</v>
      </c>
      <c r="N19" s="65">
        <v>44617</v>
      </c>
      <c r="O19" s="64" t="s">
        <v>47</v>
      </c>
      <c r="P19" s="61"/>
      <c r="Q19" s="73"/>
      <c r="R19" s="73"/>
      <c r="S19" s="59"/>
      <c r="T19" s="73"/>
      <c r="V19" s="74"/>
      <c r="W19" s="60"/>
      <c r="X19" s="74"/>
      <c r="Y19" s="75"/>
      <c r="Z19" s="2"/>
      <c r="AA19" s="75"/>
      <c r="AB19" s="60"/>
      <c r="AC19" s="60"/>
    </row>
    <row r="20" spans="1:29" ht="25.35" customHeight="1">
      <c r="A20" s="63">
        <v>8</v>
      </c>
      <c r="B20" s="63">
        <v>6</v>
      </c>
      <c r="C20" s="68" t="s">
        <v>206</v>
      </c>
      <c r="D20" s="67">
        <v>7498.45</v>
      </c>
      <c r="E20" s="66">
        <v>14283.22</v>
      </c>
      <c r="F20" s="70">
        <f t="shared" si="1"/>
        <v>-0.47501683793990429</v>
      </c>
      <c r="G20" s="67">
        <v>1462</v>
      </c>
      <c r="H20" s="66">
        <v>87</v>
      </c>
      <c r="I20" s="66">
        <f>G20/H20</f>
        <v>16.804597701149426</v>
      </c>
      <c r="J20" s="66">
        <v>16</v>
      </c>
      <c r="K20" s="66">
        <v>2</v>
      </c>
      <c r="L20" s="67">
        <v>21781.67</v>
      </c>
      <c r="M20" s="67">
        <v>4411</v>
      </c>
      <c r="N20" s="65">
        <v>44624</v>
      </c>
      <c r="O20" s="64" t="s">
        <v>80</v>
      </c>
      <c r="P20" s="61"/>
      <c r="Q20" s="73"/>
      <c r="R20" s="73"/>
      <c r="S20" s="59"/>
      <c r="T20" s="73"/>
      <c r="V20" s="74"/>
      <c r="W20" s="74"/>
      <c r="X20" s="74"/>
      <c r="Y20" s="75"/>
      <c r="Z20" s="2"/>
      <c r="AA20" s="75"/>
      <c r="AB20" s="60"/>
      <c r="AC20" s="60"/>
    </row>
    <row r="21" spans="1:29" ht="25.35" customHeight="1">
      <c r="A21" s="63">
        <v>9</v>
      </c>
      <c r="B21" s="63">
        <v>7</v>
      </c>
      <c r="C21" s="68" t="s">
        <v>192</v>
      </c>
      <c r="D21" s="67">
        <v>5992.97</v>
      </c>
      <c r="E21" s="66">
        <v>9322.59</v>
      </c>
      <c r="F21" s="70">
        <f t="shared" si="1"/>
        <v>-0.35715611219628879</v>
      </c>
      <c r="G21" s="67">
        <v>902</v>
      </c>
      <c r="H21" s="66">
        <v>55</v>
      </c>
      <c r="I21" s="66">
        <f>G21/H21</f>
        <v>16.399999999999999</v>
      </c>
      <c r="J21" s="66">
        <v>8</v>
      </c>
      <c r="K21" s="66">
        <v>3</v>
      </c>
      <c r="L21" s="67">
        <v>26864.22</v>
      </c>
      <c r="M21" s="67">
        <v>4266</v>
      </c>
      <c r="N21" s="65">
        <v>44617</v>
      </c>
      <c r="O21" s="64" t="s">
        <v>56</v>
      </c>
      <c r="P21" s="61"/>
      <c r="Q21" s="73"/>
      <c r="R21" s="73"/>
      <c r="S21" s="73"/>
      <c r="T21" s="73"/>
      <c r="V21" s="61"/>
      <c r="W21" s="60"/>
      <c r="X21" s="61"/>
      <c r="Y21" s="2"/>
      <c r="Z21" s="60"/>
      <c r="AC21" s="60"/>
    </row>
    <row r="22" spans="1:29" ht="25.35" customHeight="1">
      <c r="A22" s="63">
        <v>10</v>
      </c>
      <c r="B22" s="63">
        <v>8</v>
      </c>
      <c r="C22" s="68" t="s">
        <v>144</v>
      </c>
      <c r="D22" s="67">
        <v>5610.97</v>
      </c>
      <c r="E22" s="66">
        <v>9298.01</v>
      </c>
      <c r="F22" s="70">
        <f t="shared" si="1"/>
        <v>-0.39654076517448356</v>
      </c>
      <c r="G22" s="67">
        <v>1133</v>
      </c>
      <c r="H22" s="66">
        <v>86</v>
      </c>
      <c r="I22" s="66">
        <f>G22/H22</f>
        <v>13.174418604651162</v>
      </c>
      <c r="J22" s="66">
        <v>10</v>
      </c>
      <c r="K22" s="66">
        <v>4</v>
      </c>
      <c r="L22" s="67">
        <v>59839.07</v>
      </c>
      <c r="M22" s="67">
        <v>12338</v>
      </c>
      <c r="N22" s="65">
        <v>44610</v>
      </c>
      <c r="O22" s="64" t="s">
        <v>50</v>
      </c>
      <c r="P22" s="61"/>
      <c r="Q22" s="73"/>
      <c r="R22" s="73"/>
      <c r="S22" s="73"/>
      <c r="T22" s="73"/>
      <c r="U22" s="74"/>
      <c r="V22" s="74"/>
      <c r="W22" s="74"/>
      <c r="X22" s="75"/>
      <c r="Y22" s="2"/>
      <c r="Z22" s="75"/>
      <c r="AA22" s="60"/>
      <c r="AB22" s="60"/>
    </row>
    <row r="23" spans="1:29" ht="25.35" customHeight="1">
      <c r="A23" s="41"/>
      <c r="B23" s="41"/>
      <c r="C23" s="52" t="s">
        <v>52</v>
      </c>
      <c r="D23" s="62">
        <f>SUM(D13:D22)</f>
        <v>257662.24000000002</v>
      </c>
      <c r="E23" s="62">
        <v>257727.53000000003</v>
      </c>
      <c r="F23" s="20">
        <f t="shared" si="1"/>
        <v>-2.5332955311374046E-4</v>
      </c>
      <c r="G23" s="62">
        <f>SUM(G13:G22)</f>
        <v>43161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11</v>
      </c>
      <c r="C25" s="68" t="s">
        <v>158</v>
      </c>
      <c r="D25" s="67">
        <v>3764</v>
      </c>
      <c r="E25" s="66">
        <v>4809.12</v>
      </c>
      <c r="F25" s="70">
        <f>(D25-E25)/E25</f>
        <v>-0.21732042452673253</v>
      </c>
      <c r="G25" s="67">
        <v>596</v>
      </c>
      <c r="H25" s="66">
        <v>35</v>
      </c>
      <c r="I25" s="66">
        <f>G25/H25</f>
        <v>17.028571428571428</v>
      </c>
      <c r="J25" s="66">
        <v>5</v>
      </c>
      <c r="K25" s="66">
        <v>5</v>
      </c>
      <c r="L25" s="67">
        <v>92112</v>
      </c>
      <c r="M25" s="67">
        <v>14386</v>
      </c>
      <c r="N25" s="65">
        <v>44603</v>
      </c>
      <c r="O25" s="64" t="s">
        <v>43</v>
      </c>
      <c r="P25" s="61"/>
      <c r="Q25" s="73"/>
      <c r="R25" s="73"/>
      <c r="S25" s="73"/>
      <c r="T25" s="73"/>
      <c r="U25" s="73"/>
      <c r="V25" s="61"/>
      <c r="W25" s="74"/>
      <c r="X25" s="74"/>
      <c r="Y25" s="75"/>
      <c r="Z25" s="75"/>
      <c r="AA25" s="2"/>
      <c r="AB25" s="60"/>
      <c r="AC25" s="60"/>
    </row>
    <row r="26" spans="1:29" ht="25.35" customHeight="1">
      <c r="A26" s="63">
        <v>12</v>
      </c>
      <c r="B26" s="63">
        <v>13</v>
      </c>
      <c r="C26" s="68" t="s">
        <v>171</v>
      </c>
      <c r="D26" s="67">
        <v>3745.87</v>
      </c>
      <c r="E26" s="67">
        <v>3209.51</v>
      </c>
      <c r="F26" s="70">
        <f>(D26-E26)/E26</f>
        <v>0.16711585257562669</v>
      </c>
      <c r="G26" s="67">
        <v>695</v>
      </c>
      <c r="H26" s="66">
        <v>25</v>
      </c>
      <c r="I26" s="66">
        <f>G26/H26</f>
        <v>27.8</v>
      </c>
      <c r="J26" s="66">
        <v>5</v>
      </c>
      <c r="K26" s="66">
        <v>16</v>
      </c>
      <c r="L26" s="67">
        <v>216461</v>
      </c>
      <c r="M26" s="67">
        <v>42986</v>
      </c>
      <c r="N26" s="65">
        <v>44526</v>
      </c>
      <c r="O26" s="64" t="s">
        <v>43</v>
      </c>
      <c r="P26" s="61"/>
      <c r="Q26" s="73"/>
      <c r="R26" s="73"/>
      <c r="S26" s="73"/>
      <c r="T26" s="73"/>
      <c r="V26" s="61"/>
      <c r="W26" s="74"/>
      <c r="X26" s="74"/>
      <c r="Y26" s="75"/>
      <c r="Z26" s="75"/>
      <c r="AA26" s="2"/>
      <c r="AB26" s="60"/>
      <c r="AC26" s="60"/>
    </row>
    <row r="27" spans="1:29" ht="25.35" customHeight="1">
      <c r="A27" s="63">
        <v>13</v>
      </c>
      <c r="B27" s="63">
        <v>9</v>
      </c>
      <c r="C27" s="68" t="s">
        <v>205</v>
      </c>
      <c r="D27" s="67">
        <v>3575.58</v>
      </c>
      <c r="E27" s="66">
        <v>6126.42</v>
      </c>
      <c r="F27" s="70">
        <f>(D27-E27)/E27</f>
        <v>-0.41636714427022636</v>
      </c>
      <c r="G27" s="67">
        <v>514</v>
      </c>
      <c r="H27" s="66">
        <v>34</v>
      </c>
      <c r="I27" s="66">
        <f>G27/H27</f>
        <v>15.117647058823529</v>
      </c>
      <c r="J27" s="66">
        <v>4</v>
      </c>
      <c r="K27" s="66">
        <v>6</v>
      </c>
      <c r="L27" s="67">
        <v>151584.63</v>
      </c>
      <c r="M27" s="67">
        <v>21170</v>
      </c>
      <c r="N27" s="65">
        <v>44596</v>
      </c>
      <c r="O27" s="64" t="s">
        <v>41</v>
      </c>
      <c r="P27" s="61"/>
      <c r="Q27" s="73"/>
      <c r="R27" s="73"/>
      <c r="S27" s="73"/>
      <c r="T27" s="73"/>
      <c r="U27" s="74"/>
      <c r="V27" s="74"/>
      <c r="W27" s="60"/>
      <c r="X27" s="2"/>
      <c r="Y27" s="75"/>
      <c r="Z27" s="75"/>
      <c r="AA27" s="74"/>
      <c r="AB27" s="60"/>
    </row>
    <row r="28" spans="1:29" ht="25.35" customHeight="1">
      <c r="A28" s="63">
        <v>14</v>
      </c>
      <c r="B28" s="63" t="s">
        <v>34</v>
      </c>
      <c r="C28" s="68" t="s">
        <v>194</v>
      </c>
      <c r="D28" s="67">
        <v>2587.6799999999994</v>
      </c>
      <c r="E28" s="66" t="s">
        <v>36</v>
      </c>
      <c r="F28" s="66" t="s">
        <v>36</v>
      </c>
      <c r="G28" s="67">
        <v>434</v>
      </c>
      <c r="H28" s="66">
        <v>61</v>
      </c>
      <c r="I28" s="66">
        <f>G28/H28</f>
        <v>7.1147540983606561</v>
      </c>
      <c r="J28" s="66">
        <v>12</v>
      </c>
      <c r="K28" s="66">
        <v>1</v>
      </c>
      <c r="L28" s="67">
        <v>2176.3799999999997</v>
      </c>
      <c r="M28" s="67">
        <v>364</v>
      </c>
      <c r="N28" s="65">
        <v>44631</v>
      </c>
      <c r="O28" s="64" t="s">
        <v>195</v>
      </c>
      <c r="P28" s="61"/>
      <c r="Q28" s="73"/>
      <c r="R28" s="73"/>
      <c r="S28" s="59"/>
      <c r="T28" s="73"/>
      <c r="V28" s="74"/>
      <c r="W28" s="74"/>
      <c r="X28" s="75"/>
      <c r="Y28" s="2"/>
      <c r="Z28" s="74"/>
      <c r="AA28" s="75"/>
      <c r="AB28" s="60"/>
      <c r="AC28" s="60"/>
    </row>
    <row r="29" spans="1:29" ht="25.35" customHeight="1">
      <c r="A29" s="63">
        <v>15</v>
      </c>
      <c r="B29" s="63">
        <v>18</v>
      </c>
      <c r="C29" s="68" t="s">
        <v>183</v>
      </c>
      <c r="D29" s="67">
        <v>2220.09</v>
      </c>
      <c r="E29" s="66">
        <v>1672.13</v>
      </c>
      <c r="F29" s="70">
        <f t="shared" ref="F29:F35" si="2">(D29-E29)/E29</f>
        <v>0.32770179352083867</v>
      </c>
      <c r="G29" s="67">
        <v>332</v>
      </c>
      <c r="H29" s="66" t="s">
        <v>36</v>
      </c>
      <c r="I29" s="66" t="s">
        <v>36</v>
      </c>
      <c r="J29" s="66">
        <v>7</v>
      </c>
      <c r="K29" s="66">
        <v>11</v>
      </c>
      <c r="L29" s="67">
        <v>620318.93000000005</v>
      </c>
      <c r="M29" s="67">
        <v>87394</v>
      </c>
      <c r="N29" s="65">
        <v>44561</v>
      </c>
      <c r="O29" s="64" t="s">
        <v>184</v>
      </c>
      <c r="P29" s="61"/>
      <c r="Q29" s="73"/>
      <c r="R29" s="73"/>
      <c r="S29" s="59"/>
      <c r="T29" s="73"/>
      <c r="V29" s="74"/>
      <c r="W29" s="74"/>
      <c r="X29" s="75"/>
      <c r="Y29" s="2"/>
      <c r="Z29" s="74"/>
      <c r="AA29" s="75"/>
      <c r="AB29" s="60"/>
      <c r="AC29" s="60"/>
    </row>
    <row r="30" spans="1:29" ht="25.35" customHeight="1">
      <c r="A30" s="63">
        <v>16</v>
      </c>
      <c r="B30" s="63">
        <v>12</v>
      </c>
      <c r="C30" s="68" t="s">
        <v>65</v>
      </c>
      <c r="D30" s="67">
        <v>1833.01</v>
      </c>
      <c r="E30" s="66">
        <v>4784.1899999999996</v>
      </c>
      <c r="F30" s="70">
        <f t="shared" si="2"/>
        <v>-0.61686095242872874</v>
      </c>
      <c r="G30" s="67">
        <v>374</v>
      </c>
      <c r="H30" s="66">
        <v>36</v>
      </c>
      <c r="I30" s="66">
        <f>G30/H30</f>
        <v>10.388888888888889</v>
      </c>
      <c r="J30" s="66">
        <v>5</v>
      </c>
      <c r="K30" s="66">
        <v>5</v>
      </c>
      <c r="L30" s="67">
        <v>97776.06</v>
      </c>
      <c r="M30" s="67">
        <v>20051</v>
      </c>
      <c r="N30" s="65">
        <v>44603</v>
      </c>
      <c r="O30" s="64" t="s">
        <v>41</v>
      </c>
      <c r="P30" s="61"/>
      <c r="Q30" s="73"/>
      <c r="R30" s="73"/>
      <c r="S30" s="59"/>
      <c r="T30" s="73"/>
      <c r="V30" s="74"/>
      <c r="W30" s="74"/>
      <c r="X30" s="75"/>
      <c r="Y30" s="2"/>
      <c r="Z30" s="74"/>
      <c r="AA30" s="75"/>
      <c r="AB30" s="60"/>
      <c r="AC30" s="60"/>
    </row>
    <row r="31" spans="1:29" ht="25.35" customHeight="1">
      <c r="A31" s="63">
        <v>17</v>
      </c>
      <c r="B31" s="63">
        <v>17</v>
      </c>
      <c r="C31" s="68" t="s">
        <v>62</v>
      </c>
      <c r="D31" s="67">
        <v>1184.54</v>
      </c>
      <c r="E31" s="66">
        <v>1775.49</v>
      </c>
      <c r="F31" s="70">
        <f t="shared" si="2"/>
        <v>-0.33283769550940867</v>
      </c>
      <c r="G31" s="67">
        <v>223</v>
      </c>
      <c r="H31" s="66">
        <v>13</v>
      </c>
      <c r="I31" s="66">
        <f>G31/H31</f>
        <v>17.153846153846153</v>
      </c>
      <c r="J31" s="66">
        <v>2</v>
      </c>
      <c r="K31" s="66">
        <v>10</v>
      </c>
      <c r="L31" s="67">
        <v>181272</v>
      </c>
      <c r="M31" s="67">
        <v>35491</v>
      </c>
      <c r="N31" s="65">
        <v>44568</v>
      </c>
      <c r="O31" s="64" t="s">
        <v>39</v>
      </c>
      <c r="P31" s="61"/>
      <c r="Q31" s="73"/>
      <c r="R31" s="73"/>
      <c r="S31" s="73"/>
      <c r="T31" s="73"/>
      <c r="V31" s="57"/>
      <c r="W31" s="57"/>
      <c r="X31" s="80"/>
      <c r="Y31" s="2"/>
      <c r="Z31" s="74"/>
      <c r="AA31" s="75"/>
      <c r="AB31" s="60"/>
      <c r="AC31" s="60"/>
    </row>
    <row r="32" spans="1:29" ht="25.35" customHeight="1">
      <c r="A32" s="63">
        <v>18</v>
      </c>
      <c r="B32" s="63">
        <v>24</v>
      </c>
      <c r="C32" s="68" t="s">
        <v>160</v>
      </c>
      <c r="D32" s="67">
        <v>890</v>
      </c>
      <c r="E32" s="66">
        <v>512</v>
      </c>
      <c r="F32" s="70">
        <f t="shared" si="2"/>
        <v>0.73828125</v>
      </c>
      <c r="G32" s="67">
        <v>172</v>
      </c>
      <c r="H32" s="66" t="s">
        <v>36</v>
      </c>
      <c r="I32" s="66" t="s">
        <v>36</v>
      </c>
      <c r="J32" s="66">
        <v>6</v>
      </c>
      <c r="K32" s="66">
        <v>9</v>
      </c>
      <c r="L32" s="67">
        <v>51332</v>
      </c>
      <c r="M32" s="67">
        <v>9068</v>
      </c>
      <c r="N32" s="65">
        <v>44575</v>
      </c>
      <c r="O32" s="64" t="s">
        <v>47</v>
      </c>
      <c r="P32" s="61"/>
      <c r="Q32" s="73"/>
      <c r="R32" s="73"/>
      <c r="S32" s="73"/>
      <c r="T32" s="73"/>
      <c r="U32" s="74"/>
      <c r="V32" s="74"/>
      <c r="W32" s="74"/>
      <c r="X32" s="75"/>
      <c r="Y32" s="75"/>
      <c r="Z32" s="2"/>
      <c r="AA32" s="60"/>
      <c r="AB32" s="60"/>
    </row>
    <row r="33" spans="1:29" ht="25.35" customHeight="1">
      <c r="A33" s="63">
        <v>19</v>
      </c>
      <c r="B33" s="63">
        <v>20</v>
      </c>
      <c r="C33" s="68" t="s">
        <v>172</v>
      </c>
      <c r="D33" s="67">
        <v>750</v>
      </c>
      <c r="E33" s="66">
        <v>1488</v>
      </c>
      <c r="F33" s="70">
        <f t="shared" si="2"/>
        <v>-0.49596774193548387</v>
      </c>
      <c r="G33" s="67">
        <v>184</v>
      </c>
      <c r="H33" s="66" t="s">
        <v>36</v>
      </c>
      <c r="I33" s="66" t="s">
        <v>36</v>
      </c>
      <c r="J33" s="66">
        <v>3</v>
      </c>
      <c r="K33" s="66">
        <v>6</v>
      </c>
      <c r="L33" s="67">
        <v>46594</v>
      </c>
      <c r="M33" s="67">
        <v>9457</v>
      </c>
      <c r="N33" s="65">
        <v>44596</v>
      </c>
      <c r="O33" s="64" t="s">
        <v>47</v>
      </c>
      <c r="P33" s="61"/>
      <c r="Q33" s="73"/>
      <c r="R33" s="73"/>
      <c r="S33" s="73"/>
      <c r="T33" s="73"/>
      <c r="W33" s="74"/>
      <c r="X33" s="75"/>
      <c r="Y33" s="2"/>
      <c r="Z33" s="74"/>
      <c r="AA33" s="75"/>
      <c r="AB33" s="60"/>
      <c r="AC33" s="60"/>
    </row>
    <row r="34" spans="1:29" ht="25.35" customHeight="1">
      <c r="A34" s="63">
        <v>20</v>
      </c>
      <c r="B34" s="76">
        <v>14</v>
      </c>
      <c r="C34" s="68" t="s">
        <v>159</v>
      </c>
      <c r="D34" s="67">
        <v>710.65</v>
      </c>
      <c r="E34" s="66">
        <v>2737.81</v>
      </c>
      <c r="F34" s="70">
        <f t="shared" si="2"/>
        <v>-0.74043122057410848</v>
      </c>
      <c r="G34" s="67">
        <v>104</v>
      </c>
      <c r="H34" s="66">
        <v>8</v>
      </c>
      <c r="I34" s="66">
        <f>G34/H34</f>
        <v>13</v>
      </c>
      <c r="J34" s="66">
        <v>2</v>
      </c>
      <c r="K34" s="66">
        <v>5</v>
      </c>
      <c r="L34" s="67">
        <v>111228</v>
      </c>
      <c r="M34" s="67">
        <v>15603</v>
      </c>
      <c r="N34" s="65">
        <v>44603</v>
      </c>
      <c r="O34" s="64" t="s">
        <v>37</v>
      </c>
      <c r="P34" s="61"/>
      <c r="Q34" s="73"/>
      <c r="R34" s="73"/>
      <c r="S34" s="73"/>
      <c r="T34" s="73"/>
      <c r="U34" s="74"/>
      <c r="V34" s="74"/>
      <c r="W34" s="74"/>
      <c r="X34" s="2"/>
      <c r="Y34" s="60"/>
      <c r="Z34" s="75"/>
      <c r="AA34" s="75"/>
      <c r="AB34" s="60"/>
    </row>
    <row r="35" spans="1:29" ht="25.2" customHeight="1">
      <c r="A35" s="41"/>
      <c r="B35" s="41"/>
      <c r="C35" s="52" t="s">
        <v>66</v>
      </c>
      <c r="D35" s="62">
        <f>SUM(D23:D34)</f>
        <v>278923.66000000009</v>
      </c>
      <c r="E35" s="62">
        <v>284336.20999999996</v>
      </c>
      <c r="F35" s="20">
        <f t="shared" si="2"/>
        <v>-1.9035739415672288E-2</v>
      </c>
      <c r="G35" s="62">
        <f t="shared" ref="G35" si="3">SUM(G23:G34)</f>
        <v>46789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3">
        <v>15</v>
      </c>
      <c r="C37" s="68" t="s">
        <v>74</v>
      </c>
      <c r="D37" s="67">
        <v>585.6</v>
      </c>
      <c r="E37" s="66">
        <v>2593.4699999999998</v>
      </c>
      <c r="F37" s="70">
        <f t="shared" ref="F37:F42" si="4">(D37-E37)/E37</f>
        <v>-0.77420213073604094</v>
      </c>
      <c r="G37" s="67">
        <v>137</v>
      </c>
      <c r="H37" s="66">
        <v>10</v>
      </c>
      <c r="I37" s="66">
        <f>G37/H37</f>
        <v>13.7</v>
      </c>
      <c r="J37" s="66">
        <v>4</v>
      </c>
      <c r="K37" s="66">
        <v>3</v>
      </c>
      <c r="L37" s="67">
        <v>8476</v>
      </c>
      <c r="M37" s="67">
        <v>1489</v>
      </c>
      <c r="N37" s="65">
        <v>44617</v>
      </c>
      <c r="O37" s="64" t="s">
        <v>37</v>
      </c>
      <c r="P37" s="61"/>
      <c r="Q37" s="73"/>
      <c r="R37" s="73"/>
      <c r="S37" s="73"/>
      <c r="T37" s="73"/>
      <c r="V37" s="74"/>
      <c r="W37" s="74"/>
      <c r="X37" s="75"/>
      <c r="Y37" s="2"/>
      <c r="Z37" s="74"/>
      <c r="AA37" s="75"/>
      <c r="AB37" s="60"/>
      <c r="AC37" s="60"/>
    </row>
    <row r="38" spans="1:29" ht="25.35" customHeight="1">
      <c r="A38" s="63">
        <v>22</v>
      </c>
      <c r="B38" s="63">
        <v>19</v>
      </c>
      <c r="C38" s="68" t="s">
        <v>163</v>
      </c>
      <c r="D38" s="67">
        <v>562.19000000000005</v>
      </c>
      <c r="E38" s="66">
        <v>1533.04</v>
      </c>
      <c r="F38" s="70">
        <f t="shared" si="4"/>
        <v>-0.63328419349788656</v>
      </c>
      <c r="G38" s="67">
        <v>95</v>
      </c>
      <c r="H38" s="66">
        <v>7</v>
      </c>
      <c r="I38" s="66">
        <f>G38/H38</f>
        <v>13.571428571428571</v>
      </c>
      <c r="J38" s="66">
        <v>1</v>
      </c>
      <c r="K38" s="66">
        <v>4</v>
      </c>
      <c r="L38" s="67">
        <v>14977</v>
      </c>
      <c r="M38" s="67">
        <v>2265</v>
      </c>
      <c r="N38" s="65">
        <v>44610</v>
      </c>
      <c r="O38" s="64" t="s">
        <v>39</v>
      </c>
      <c r="P38" s="61"/>
      <c r="Q38" s="73"/>
      <c r="R38" s="73"/>
      <c r="S38" s="73"/>
      <c r="T38" s="73"/>
      <c r="U38" s="61"/>
      <c r="V38" s="61"/>
      <c r="W38" s="61"/>
      <c r="X38" s="2"/>
      <c r="Y38" s="60"/>
      <c r="Z38" s="61"/>
      <c r="AC38" s="60"/>
    </row>
    <row r="39" spans="1:29" ht="25.35" customHeight="1">
      <c r="A39" s="63">
        <v>23</v>
      </c>
      <c r="B39" s="63">
        <v>16</v>
      </c>
      <c r="C39" s="68" t="s">
        <v>164</v>
      </c>
      <c r="D39" s="67">
        <v>545</v>
      </c>
      <c r="E39" s="66">
        <v>2005.92</v>
      </c>
      <c r="F39" s="70">
        <f t="shared" si="4"/>
        <v>-0.72830421951024971</v>
      </c>
      <c r="G39" s="67">
        <v>77</v>
      </c>
      <c r="H39" s="66">
        <v>11</v>
      </c>
      <c r="I39" s="66">
        <f>G39/H39</f>
        <v>7</v>
      </c>
      <c r="J39" s="66">
        <v>3</v>
      </c>
      <c r="K39" s="66">
        <v>3</v>
      </c>
      <c r="L39" s="67">
        <v>9500</v>
      </c>
      <c r="M39" s="67">
        <v>1450</v>
      </c>
      <c r="N39" s="65">
        <v>44617</v>
      </c>
      <c r="O39" s="64" t="s">
        <v>84</v>
      </c>
      <c r="P39" s="61"/>
      <c r="Q39" s="73"/>
      <c r="R39" s="73"/>
      <c r="S39" s="73"/>
      <c r="T39" s="73"/>
      <c r="V39" s="74"/>
      <c r="W39" s="74"/>
      <c r="X39" s="74"/>
      <c r="Y39" s="75"/>
      <c r="Z39" s="75"/>
      <c r="AA39" s="2"/>
      <c r="AB39" s="60"/>
      <c r="AC39" s="60"/>
    </row>
    <row r="40" spans="1:29" ht="25.35" customHeight="1">
      <c r="A40" s="63">
        <v>24</v>
      </c>
      <c r="B40" s="63">
        <v>22</v>
      </c>
      <c r="C40" s="68" t="s">
        <v>213</v>
      </c>
      <c r="D40" s="67">
        <v>270.29000000000002</v>
      </c>
      <c r="E40" s="67">
        <v>633.48</v>
      </c>
      <c r="F40" s="70">
        <f t="shared" si="4"/>
        <v>-0.57332512470796237</v>
      </c>
      <c r="G40" s="67">
        <v>39</v>
      </c>
      <c r="H40" s="66">
        <v>3</v>
      </c>
      <c r="I40" s="66">
        <f>G40/H40</f>
        <v>13</v>
      </c>
      <c r="J40" s="66">
        <v>1</v>
      </c>
      <c r="K40" s="66">
        <v>13</v>
      </c>
      <c r="L40" s="67">
        <v>797363.32</v>
      </c>
      <c r="M40" s="67">
        <v>115908</v>
      </c>
      <c r="N40" s="65">
        <v>44547</v>
      </c>
      <c r="O40" s="64" t="s">
        <v>142</v>
      </c>
      <c r="P40" s="61"/>
      <c r="Q40" s="73"/>
      <c r="R40" s="73"/>
      <c r="S40" s="73"/>
      <c r="T40" s="73"/>
      <c r="V40" s="61"/>
      <c r="W40" s="74"/>
      <c r="X40" s="74"/>
      <c r="Y40" s="75"/>
      <c r="Z40" s="75"/>
      <c r="AA40" s="2"/>
      <c r="AB40" s="60"/>
      <c r="AC40" s="60"/>
    </row>
    <row r="41" spans="1:29" ht="25.35" customHeight="1">
      <c r="A41" s="63">
        <v>25</v>
      </c>
      <c r="B41" s="63">
        <v>23</v>
      </c>
      <c r="C41" s="68" t="s">
        <v>214</v>
      </c>
      <c r="D41" s="67">
        <v>247</v>
      </c>
      <c r="E41" s="66">
        <v>614.9</v>
      </c>
      <c r="F41" s="70">
        <f t="shared" si="4"/>
        <v>-0.59830866807610994</v>
      </c>
      <c r="G41" s="67">
        <v>34</v>
      </c>
      <c r="H41" s="66" t="s">
        <v>36</v>
      </c>
      <c r="I41" s="66" t="s">
        <v>36</v>
      </c>
      <c r="J41" s="66" t="s">
        <v>36</v>
      </c>
      <c r="K41" s="66">
        <v>2</v>
      </c>
      <c r="L41" s="67">
        <v>861.9</v>
      </c>
      <c r="M41" s="67">
        <v>115</v>
      </c>
      <c r="N41" s="65">
        <v>44624</v>
      </c>
      <c r="O41" s="64" t="s">
        <v>215</v>
      </c>
      <c r="P41" s="61"/>
      <c r="Q41" s="73"/>
      <c r="R41" s="73"/>
      <c r="S41" s="73"/>
      <c r="T41" s="73"/>
      <c r="V41" s="61"/>
      <c r="W41" s="74"/>
      <c r="X41" s="74"/>
      <c r="Y41" s="75"/>
      <c r="Z41" s="75"/>
      <c r="AA41" s="2"/>
      <c r="AB41" s="60"/>
      <c r="AC41" s="60"/>
    </row>
    <row r="42" spans="1:29" ht="25.35" customHeight="1">
      <c r="A42" s="63">
        <v>26</v>
      </c>
      <c r="B42" s="63">
        <v>26</v>
      </c>
      <c r="C42" s="68" t="s">
        <v>68</v>
      </c>
      <c r="D42" s="67">
        <v>217</v>
      </c>
      <c r="E42" s="66">
        <v>344</v>
      </c>
      <c r="F42" s="70">
        <f t="shared" si="4"/>
        <v>-0.3691860465116279</v>
      </c>
      <c r="G42" s="67">
        <v>34</v>
      </c>
      <c r="H42" s="66" t="s">
        <v>36</v>
      </c>
      <c r="I42" s="66" t="s">
        <v>36</v>
      </c>
      <c r="J42" s="66">
        <v>3</v>
      </c>
      <c r="K42" s="66">
        <v>5</v>
      </c>
      <c r="L42" s="67">
        <v>15438</v>
      </c>
      <c r="M42" s="67">
        <v>2518</v>
      </c>
      <c r="N42" s="65">
        <v>44603</v>
      </c>
      <c r="O42" s="64" t="s">
        <v>47</v>
      </c>
      <c r="P42" s="61"/>
      <c r="Q42" s="73"/>
      <c r="R42" s="73"/>
      <c r="S42" s="73"/>
      <c r="T42" s="73"/>
      <c r="W42" s="74"/>
      <c r="X42" s="75"/>
      <c r="Y42" s="74"/>
      <c r="Z42" s="2"/>
      <c r="AA42" s="75"/>
      <c r="AB42" s="60"/>
      <c r="AC42" s="60"/>
    </row>
    <row r="43" spans="1:29" ht="25.35" customHeight="1">
      <c r="A43" s="63">
        <v>27</v>
      </c>
      <c r="B43" s="76" t="s">
        <v>58</v>
      </c>
      <c r="C43" s="68" t="s">
        <v>45</v>
      </c>
      <c r="D43" s="67">
        <v>214.37</v>
      </c>
      <c r="E43" s="66" t="s">
        <v>36</v>
      </c>
      <c r="F43" s="66" t="s">
        <v>36</v>
      </c>
      <c r="G43" s="67">
        <v>51</v>
      </c>
      <c r="H43" s="66">
        <v>2</v>
      </c>
      <c r="I43" s="66">
        <f>G43/H43</f>
        <v>25.5</v>
      </c>
      <c r="J43" s="66">
        <v>2</v>
      </c>
      <c r="K43" s="66">
        <v>0</v>
      </c>
      <c r="L43" s="67">
        <v>214</v>
      </c>
      <c r="M43" s="67">
        <v>51</v>
      </c>
      <c r="N43" s="65" t="s">
        <v>60</v>
      </c>
      <c r="O43" s="64" t="s">
        <v>37</v>
      </c>
      <c r="P43" s="61"/>
      <c r="Q43" s="73"/>
      <c r="R43" s="73"/>
      <c r="S43" s="73"/>
      <c r="T43" s="73"/>
      <c r="U43" s="73"/>
      <c r="V43" s="74"/>
      <c r="W43" s="74"/>
      <c r="X43" s="60"/>
      <c r="Y43" s="2"/>
      <c r="Z43" s="75"/>
      <c r="AA43" s="75"/>
    </row>
    <row r="44" spans="1:29" ht="25.35" customHeight="1">
      <c r="A44" s="63">
        <v>28</v>
      </c>
      <c r="B44" s="66" t="s">
        <v>36</v>
      </c>
      <c r="C44" s="71" t="s">
        <v>216</v>
      </c>
      <c r="D44" s="67">
        <v>196</v>
      </c>
      <c r="E44" s="66" t="s">
        <v>36</v>
      </c>
      <c r="F44" s="66" t="s">
        <v>36</v>
      </c>
      <c r="G44" s="67">
        <v>35</v>
      </c>
      <c r="H44" s="66">
        <v>2</v>
      </c>
      <c r="I44" s="66">
        <f>G44/H44</f>
        <v>17.5</v>
      </c>
      <c r="J44" s="66">
        <v>1</v>
      </c>
      <c r="K44" s="66" t="s">
        <v>36</v>
      </c>
      <c r="L44" s="67">
        <v>24844</v>
      </c>
      <c r="M44" s="67">
        <v>4412</v>
      </c>
      <c r="N44" s="65">
        <v>44323</v>
      </c>
      <c r="O44" s="64" t="s">
        <v>43</v>
      </c>
      <c r="P44" s="61"/>
      <c r="Q44" s="73"/>
      <c r="R44" s="73"/>
      <c r="S44" s="73"/>
      <c r="T44" s="73"/>
      <c r="U44" s="74"/>
      <c r="V44" s="74"/>
      <c r="W44" s="60"/>
      <c r="X44" s="75"/>
      <c r="Y44" s="74"/>
      <c r="AA44" s="75"/>
    </row>
    <row r="45" spans="1:29" ht="25.35" customHeight="1">
      <c r="A45" s="63">
        <v>29</v>
      </c>
      <c r="B45" s="69" t="s">
        <v>36</v>
      </c>
      <c r="C45" s="68" t="s">
        <v>217</v>
      </c>
      <c r="D45" s="67">
        <v>150</v>
      </c>
      <c r="E45" s="66" t="s">
        <v>36</v>
      </c>
      <c r="F45" s="66" t="s">
        <v>36</v>
      </c>
      <c r="G45" s="67">
        <v>30</v>
      </c>
      <c r="H45" s="66">
        <v>1</v>
      </c>
      <c r="I45" s="66">
        <f>G45/H45</f>
        <v>30</v>
      </c>
      <c r="J45" s="66">
        <v>1</v>
      </c>
      <c r="K45" s="66" t="s">
        <v>36</v>
      </c>
      <c r="L45" s="67">
        <v>2578.02</v>
      </c>
      <c r="M45" s="67">
        <v>459</v>
      </c>
      <c r="N45" s="65">
        <v>44596</v>
      </c>
      <c r="O45" s="64" t="s">
        <v>80</v>
      </c>
      <c r="P45" s="61"/>
      <c r="Q45" s="73"/>
      <c r="R45" s="73"/>
      <c r="S45" s="73"/>
      <c r="T45" s="73"/>
      <c r="U45" s="73"/>
      <c r="V45" s="73"/>
      <c r="W45" s="75"/>
      <c r="X45" s="75"/>
      <c r="Y45" s="2"/>
      <c r="Z45" s="75"/>
      <c r="AA45" s="60"/>
      <c r="AB45" s="60"/>
    </row>
    <row r="46" spans="1:29" ht="25.35" customHeight="1">
      <c r="A46" s="63">
        <v>30</v>
      </c>
      <c r="B46" s="63">
        <v>27</v>
      </c>
      <c r="C46" s="68" t="s">
        <v>70</v>
      </c>
      <c r="D46" s="67">
        <v>103.15</v>
      </c>
      <c r="E46" s="67">
        <v>263.39999999999998</v>
      </c>
      <c r="F46" s="70">
        <f>(D46-E46)/E46</f>
        <v>-0.60839028094153369</v>
      </c>
      <c r="G46" s="67">
        <v>19</v>
      </c>
      <c r="H46" s="66">
        <v>3</v>
      </c>
      <c r="I46" s="66">
        <f>G46/H46</f>
        <v>6.333333333333333</v>
      </c>
      <c r="J46" s="66">
        <v>1</v>
      </c>
      <c r="K46" s="66">
        <v>12</v>
      </c>
      <c r="L46" s="67">
        <v>317181</v>
      </c>
      <c r="M46" s="67">
        <v>64364</v>
      </c>
      <c r="N46" s="65">
        <v>44554</v>
      </c>
      <c r="O46" s="64" t="s">
        <v>37</v>
      </c>
      <c r="P46" s="61"/>
      <c r="Q46" s="73"/>
      <c r="R46" s="73"/>
      <c r="S46" s="73"/>
      <c r="T46" s="74"/>
      <c r="U46" s="74"/>
      <c r="V46" s="74"/>
      <c r="W46" s="74"/>
      <c r="X46" s="75"/>
      <c r="Y46" s="2"/>
      <c r="Z46" s="74"/>
      <c r="AA46" s="60"/>
      <c r="AB46" s="60"/>
    </row>
    <row r="47" spans="1:29" ht="25.2" customHeight="1">
      <c r="A47" s="41"/>
      <c r="B47" s="41"/>
      <c r="C47" s="52" t="s">
        <v>90</v>
      </c>
      <c r="D47" s="62">
        <f>SUM(D35:D46)</f>
        <v>282014.26000000007</v>
      </c>
      <c r="E47" s="62">
        <v>288842.65999999997</v>
      </c>
      <c r="F47" s="20">
        <f>(D47-E47)/E47</f>
        <v>-2.3640552264682466E-2</v>
      </c>
      <c r="G47" s="62">
        <f t="shared" ref="G47" si="5">SUM(G35:G46)</f>
        <v>47340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9" ht="25.35" customHeight="1">
      <c r="A49" s="63">
        <v>31</v>
      </c>
      <c r="B49" s="69" t="s">
        <v>36</v>
      </c>
      <c r="C49" s="68" t="s">
        <v>161</v>
      </c>
      <c r="D49" s="67">
        <v>54</v>
      </c>
      <c r="E49" s="66" t="s">
        <v>36</v>
      </c>
      <c r="F49" s="66" t="s">
        <v>36</v>
      </c>
      <c r="G49" s="67">
        <v>10</v>
      </c>
      <c r="H49" s="66">
        <v>1</v>
      </c>
      <c r="I49" s="66">
        <f>G49/H49</f>
        <v>10</v>
      </c>
      <c r="J49" s="66">
        <v>1</v>
      </c>
      <c r="K49" s="66" t="s">
        <v>36</v>
      </c>
      <c r="L49" s="67">
        <v>639218</v>
      </c>
      <c r="M49" s="67">
        <v>92155</v>
      </c>
      <c r="N49" s="65">
        <v>44526</v>
      </c>
      <c r="O49" s="64" t="s">
        <v>37</v>
      </c>
      <c r="P49" s="61"/>
      <c r="Q49" s="73"/>
      <c r="R49" s="73"/>
      <c r="S49" s="73"/>
      <c r="T49" s="73"/>
      <c r="U49" s="74"/>
      <c r="V49" s="74"/>
      <c r="W49" s="74"/>
      <c r="X49" s="75"/>
      <c r="Y49" s="2"/>
      <c r="Z49" s="75"/>
      <c r="AA49" s="60"/>
      <c r="AB49" s="60"/>
    </row>
    <row r="50" spans="1:29" ht="25.35" customHeight="1">
      <c r="A50" s="63">
        <v>32</v>
      </c>
      <c r="B50" s="23">
        <v>31</v>
      </c>
      <c r="C50" s="68" t="s">
        <v>93</v>
      </c>
      <c r="D50" s="67">
        <v>49</v>
      </c>
      <c r="E50" s="66">
        <v>61</v>
      </c>
      <c r="F50" s="70">
        <f>(D50-E50)/E50</f>
        <v>-0.19672131147540983</v>
      </c>
      <c r="G50" s="67">
        <v>7</v>
      </c>
      <c r="H50" s="66">
        <v>1</v>
      </c>
      <c r="I50" s="66">
        <f>G50/H50</f>
        <v>7</v>
      </c>
      <c r="J50" s="66">
        <v>1</v>
      </c>
      <c r="K50" s="66" t="s">
        <v>36</v>
      </c>
      <c r="L50" s="67">
        <v>50209</v>
      </c>
      <c r="M50" s="67">
        <v>8597</v>
      </c>
      <c r="N50" s="65">
        <v>44512</v>
      </c>
      <c r="O50" s="64" t="s">
        <v>84</v>
      </c>
      <c r="P50" s="61"/>
      <c r="Q50" s="73"/>
      <c r="R50" s="73"/>
      <c r="S50" s="73"/>
      <c r="T50" s="73"/>
      <c r="U50" s="59"/>
      <c r="V50" s="74"/>
      <c r="W50" s="74"/>
      <c r="X50" s="60"/>
      <c r="Y50" s="75"/>
      <c r="Z50" s="75"/>
      <c r="AA50" s="2"/>
      <c r="AB50" s="60"/>
      <c r="AC50" s="60"/>
    </row>
    <row r="51" spans="1:29" ht="25.35" customHeight="1">
      <c r="A51" s="63">
        <v>33</v>
      </c>
      <c r="B51" s="69" t="s">
        <v>36</v>
      </c>
      <c r="C51" s="68" t="s">
        <v>83</v>
      </c>
      <c r="D51" s="67">
        <v>28</v>
      </c>
      <c r="E51" s="66" t="s">
        <v>36</v>
      </c>
      <c r="F51" s="66" t="s">
        <v>36</v>
      </c>
      <c r="G51" s="67">
        <v>4</v>
      </c>
      <c r="H51" s="66">
        <v>1</v>
      </c>
      <c r="I51" s="66">
        <f>G51/H51</f>
        <v>4</v>
      </c>
      <c r="J51" s="66">
        <v>1</v>
      </c>
      <c r="K51" s="66" t="s">
        <v>36</v>
      </c>
      <c r="L51" s="67">
        <v>35878</v>
      </c>
      <c r="M51" s="67">
        <v>6911</v>
      </c>
      <c r="N51" s="65">
        <v>44589</v>
      </c>
      <c r="O51" s="64" t="s">
        <v>84</v>
      </c>
      <c r="P51" s="61"/>
      <c r="Q51" s="73"/>
      <c r="R51" s="73"/>
      <c r="S51" s="73"/>
      <c r="T51" s="73"/>
      <c r="U51" s="73"/>
      <c r="V51" s="73"/>
      <c r="W51" s="74"/>
      <c r="X51" s="60"/>
      <c r="Y51" s="75"/>
      <c r="Z51" s="75"/>
      <c r="AA51" s="2"/>
      <c r="AB51" s="60"/>
    </row>
    <row r="52" spans="1:29" ht="25.35" customHeight="1">
      <c r="A52" s="63">
        <v>34</v>
      </c>
      <c r="B52" s="69" t="s">
        <v>36</v>
      </c>
      <c r="C52" s="68" t="s">
        <v>162</v>
      </c>
      <c r="D52" s="67">
        <v>26</v>
      </c>
      <c r="E52" s="66" t="s">
        <v>36</v>
      </c>
      <c r="F52" s="66" t="s">
        <v>36</v>
      </c>
      <c r="G52" s="67">
        <v>7</v>
      </c>
      <c r="H52" s="66">
        <v>1</v>
      </c>
      <c r="I52" s="66">
        <f>G52/H52</f>
        <v>7</v>
      </c>
      <c r="J52" s="66">
        <v>1</v>
      </c>
      <c r="K52" s="66" t="s">
        <v>36</v>
      </c>
      <c r="L52" s="67">
        <v>11070.86</v>
      </c>
      <c r="M52" s="67">
        <v>1981</v>
      </c>
      <c r="N52" s="65">
        <v>44533</v>
      </c>
      <c r="O52" s="64" t="s">
        <v>50</v>
      </c>
      <c r="P52" s="61"/>
      <c r="Q52" s="73"/>
      <c r="R52" s="73"/>
      <c r="S52" s="73"/>
      <c r="T52" s="73"/>
      <c r="U52" s="74"/>
      <c r="V52" s="74"/>
      <c r="W52" s="74"/>
      <c r="X52" s="60"/>
      <c r="Y52" s="75"/>
      <c r="Z52" s="75"/>
      <c r="AA52" s="2"/>
      <c r="AB52" s="60"/>
    </row>
    <row r="53" spans="1:29" ht="25.35" customHeight="1">
      <c r="A53" s="41"/>
      <c r="B53" s="41"/>
      <c r="C53" s="52" t="s">
        <v>218</v>
      </c>
      <c r="D53" s="62">
        <f>SUM(D47:D52)</f>
        <v>282171.26000000007</v>
      </c>
      <c r="E53" s="62">
        <v>288903.65999999997</v>
      </c>
      <c r="F53" s="20">
        <f t="shared" ref="F53" si="6">(D53-E53)/E53</f>
        <v>-2.3303270024339282E-2</v>
      </c>
      <c r="G53" s="62">
        <f t="shared" ref="G53" si="7">SUM(G47:G52)</f>
        <v>47368</v>
      </c>
      <c r="H53" s="62"/>
      <c r="I53" s="43"/>
      <c r="J53" s="42"/>
      <c r="K53" s="44"/>
      <c r="L53" s="45"/>
      <c r="M53" s="49"/>
      <c r="N53" s="46"/>
      <c r="O53" s="53"/>
      <c r="R53" s="61"/>
    </row>
    <row r="54" spans="1:29" ht="23.1" customHeight="1">
      <c r="W54" s="4"/>
    </row>
    <row r="55" spans="1:29" ht="17.25" customHeight="1"/>
    <row r="66" spans="16:18">
      <c r="R66" s="61"/>
    </row>
    <row r="71" spans="16:18">
      <c r="P71" s="61"/>
    </row>
    <row r="75" spans="16:18" ht="12" customHeight="1"/>
  </sheetData>
  <sortState xmlns:xlrd2="http://schemas.microsoft.com/office/spreadsheetml/2017/richdata2" ref="B14:P52">
    <sortCondition descending="1" ref="D14:D52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F7B1C-BA05-49E5-9257-C3DA62738B50}">
  <dimension ref="A1:AC72"/>
  <sheetViews>
    <sheetView zoomScale="60" zoomScaleNormal="60" workbookViewId="0">
      <selection activeCell="C41" sqref="C4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18.44140625" style="1" customWidth="1"/>
    <col min="19" max="19" width="15" style="1" customWidth="1"/>
    <col min="20" max="20" width="20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88671875" style="1" customWidth="1"/>
    <col min="25" max="25" width="14.44140625" style="1" bestFit="1" customWidth="1"/>
    <col min="26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219</v>
      </c>
      <c r="F1" s="30"/>
      <c r="G1" s="30"/>
      <c r="H1" s="30"/>
      <c r="I1" s="30"/>
    </row>
    <row r="2" spans="1:29" ht="19.5" customHeight="1">
      <c r="E2" s="30" t="s">
        <v>220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X5" s="4"/>
    </row>
    <row r="6" spans="1:29" ht="21.6">
      <c r="A6" s="207"/>
      <c r="B6" s="207"/>
      <c r="C6" s="212"/>
      <c r="D6" s="32" t="s">
        <v>211</v>
      </c>
      <c r="E6" s="32" t="s">
        <v>221</v>
      </c>
      <c r="F6" s="212"/>
      <c r="G6" s="212" t="s">
        <v>211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X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9" ht="21.6">
      <c r="A10" s="207"/>
      <c r="B10" s="207"/>
      <c r="C10" s="212"/>
      <c r="D10" s="84" t="s">
        <v>212</v>
      </c>
      <c r="E10" s="84" t="s">
        <v>222</v>
      </c>
      <c r="F10" s="212"/>
      <c r="G10" s="84" t="s">
        <v>212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X11" s="4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4"/>
      <c r="Y12" s="2"/>
      <c r="Z12" s="60"/>
    </row>
    <row r="13" spans="1:29" ht="25.35" customHeight="1">
      <c r="A13" s="63">
        <v>1</v>
      </c>
      <c r="B13" s="63" t="s">
        <v>34</v>
      </c>
      <c r="C13" s="68" t="s">
        <v>137</v>
      </c>
      <c r="D13" s="67">
        <v>128525.15</v>
      </c>
      <c r="E13" s="66" t="s">
        <v>36</v>
      </c>
      <c r="F13" s="66" t="s">
        <v>36</v>
      </c>
      <c r="G13" s="67">
        <v>18357</v>
      </c>
      <c r="H13" s="66">
        <v>351</v>
      </c>
      <c r="I13" s="66">
        <f>G13/H13</f>
        <v>52.299145299145302</v>
      </c>
      <c r="J13" s="66">
        <v>19</v>
      </c>
      <c r="K13" s="66">
        <v>1</v>
      </c>
      <c r="L13" s="67">
        <v>139897.68</v>
      </c>
      <c r="M13" s="67">
        <v>20031</v>
      </c>
      <c r="N13" s="65">
        <v>44624</v>
      </c>
      <c r="O13" s="64" t="s">
        <v>56</v>
      </c>
      <c r="P13" s="61"/>
      <c r="Q13" s="73"/>
      <c r="R13" s="73"/>
      <c r="S13" s="73"/>
      <c r="T13" s="73"/>
      <c r="U13" s="74"/>
      <c r="V13" s="74"/>
      <c r="W13" s="74"/>
      <c r="X13" s="60"/>
      <c r="Y13" s="75"/>
      <c r="Z13" s="75"/>
      <c r="AA13" s="60"/>
    </row>
    <row r="14" spans="1:29" ht="25.35" customHeight="1">
      <c r="A14" s="63">
        <v>2</v>
      </c>
      <c r="B14" s="76">
        <v>1</v>
      </c>
      <c r="C14" s="68" t="s">
        <v>141</v>
      </c>
      <c r="D14" s="67">
        <v>31200.51</v>
      </c>
      <c r="E14" s="66">
        <v>45366.7</v>
      </c>
      <c r="F14" s="70">
        <f>(D14-E14)/E14</f>
        <v>-0.31225965300539821</v>
      </c>
      <c r="G14" s="67">
        <v>5049</v>
      </c>
      <c r="H14" s="66">
        <v>194</v>
      </c>
      <c r="I14" s="66">
        <f>G14/H14</f>
        <v>26.02577319587629</v>
      </c>
      <c r="J14" s="66">
        <v>9</v>
      </c>
      <c r="K14" s="66">
        <v>3</v>
      </c>
      <c r="L14" s="67">
        <v>174088.57</v>
      </c>
      <c r="M14" s="67">
        <v>24559</v>
      </c>
      <c r="N14" s="65">
        <v>44610</v>
      </c>
      <c r="O14" s="64" t="s">
        <v>142</v>
      </c>
      <c r="P14" s="61"/>
      <c r="Q14" s="73"/>
      <c r="R14" s="73"/>
      <c r="S14" s="73"/>
      <c r="T14" s="73"/>
      <c r="U14" s="74"/>
      <c r="V14" s="74"/>
      <c r="W14" s="60"/>
      <c r="X14" s="75"/>
      <c r="Y14" s="75"/>
      <c r="Z14" s="74"/>
      <c r="AA14" s="60"/>
    </row>
    <row r="15" spans="1:29" ht="25.35" customHeight="1">
      <c r="A15" s="63">
        <v>3</v>
      </c>
      <c r="B15" s="63">
        <v>15</v>
      </c>
      <c r="C15" s="68" t="s">
        <v>181</v>
      </c>
      <c r="D15" s="67">
        <v>18421.71</v>
      </c>
      <c r="E15" s="66">
        <v>2858.75</v>
      </c>
      <c r="F15" s="70">
        <f>(D15-E15)/E15</f>
        <v>5.4439737647573239</v>
      </c>
      <c r="G15" s="67">
        <v>3598</v>
      </c>
      <c r="H15" s="66">
        <v>94</v>
      </c>
      <c r="I15" s="66">
        <f>G15/H15</f>
        <v>38.276595744680854</v>
      </c>
      <c r="J15" s="66">
        <v>27</v>
      </c>
      <c r="K15" s="66">
        <v>2</v>
      </c>
      <c r="L15" s="67">
        <v>21357.46</v>
      </c>
      <c r="M15" s="67">
        <v>4061</v>
      </c>
      <c r="N15" s="65">
        <v>44617</v>
      </c>
      <c r="O15" s="64" t="s">
        <v>182</v>
      </c>
      <c r="P15" s="61"/>
      <c r="Q15" s="73"/>
      <c r="R15" s="73"/>
      <c r="S15" s="73"/>
      <c r="T15" s="73"/>
      <c r="V15" s="60"/>
      <c r="W15" s="4"/>
      <c r="X15" s="61"/>
      <c r="Y15" s="2"/>
      <c r="Z15" s="60"/>
      <c r="AA15" s="60"/>
      <c r="AC15" s="60"/>
    </row>
    <row r="16" spans="1:29" ht="25.35" customHeight="1">
      <c r="A16" s="63">
        <v>4</v>
      </c>
      <c r="B16" s="63">
        <v>3</v>
      </c>
      <c r="C16" s="68" t="s">
        <v>200</v>
      </c>
      <c r="D16" s="67">
        <v>17679</v>
      </c>
      <c r="E16" s="66">
        <v>19264</v>
      </c>
      <c r="F16" s="70">
        <f>(D16-E16)/E16</f>
        <v>-8.227782392026578E-2</v>
      </c>
      <c r="G16" s="67">
        <v>3630</v>
      </c>
      <c r="H16" s="66" t="s">
        <v>36</v>
      </c>
      <c r="I16" s="66" t="s">
        <v>36</v>
      </c>
      <c r="J16" s="66">
        <v>17</v>
      </c>
      <c r="K16" s="66">
        <v>2</v>
      </c>
      <c r="L16" s="67">
        <v>38770</v>
      </c>
      <c r="M16" s="67">
        <v>7942</v>
      </c>
      <c r="N16" s="65">
        <v>44617</v>
      </c>
      <c r="O16" s="64" t="s">
        <v>47</v>
      </c>
      <c r="P16" s="61"/>
      <c r="Q16" s="73"/>
      <c r="R16" s="73"/>
      <c r="S16" s="59"/>
      <c r="T16" s="73"/>
      <c r="V16" s="74"/>
      <c r="W16" s="74"/>
      <c r="X16" s="75"/>
      <c r="Y16" s="74"/>
      <c r="Z16" s="75"/>
      <c r="AA16" s="2"/>
      <c r="AB16" s="60"/>
      <c r="AC16" s="60"/>
    </row>
    <row r="17" spans="1:29" ht="25.35" customHeight="1">
      <c r="A17" s="63">
        <v>5</v>
      </c>
      <c r="B17" s="63">
        <v>2</v>
      </c>
      <c r="C17" s="68" t="s">
        <v>119</v>
      </c>
      <c r="D17" s="67">
        <v>16752.7</v>
      </c>
      <c r="E17" s="66">
        <v>21354.17</v>
      </c>
      <c r="F17" s="70">
        <f>(D17-E17)/E17</f>
        <v>-0.21548343953429228</v>
      </c>
      <c r="G17" s="67">
        <v>2689</v>
      </c>
      <c r="H17" s="66">
        <v>148</v>
      </c>
      <c r="I17" s="66">
        <f>G17/H17</f>
        <v>18.168918918918919</v>
      </c>
      <c r="J17" s="66">
        <v>21</v>
      </c>
      <c r="K17" s="66">
        <v>3</v>
      </c>
      <c r="L17" s="67">
        <v>115023.34</v>
      </c>
      <c r="M17" s="67">
        <v>19139</v>
      </c>
      <c r="N17" s="65">
        <v>44610</v>
      </c>
      <c r="O17" s="64" t="s">
        <v>120</v>
      </c>
      <c r="P17" s="9"/>
      <c r="Q17" s="73"/>
      <c r="R17" s="73"/>
      <c r="S17" s="59"/>
      <c r="T17" s="73"/>
      <c r="V17" s="74"/>
      <c r="W17" s="74"/>
      <c r="X17" s="2"/>
      <c r="Y17" s="75"/>
      <c r="Z17" s="74"/>
      <c r="AA17" s="75"/>
      <c r="AB17" s="60"/>
      <c r="AC17" s="60"/>
    </row>
    <row r="18" spans="1:29" ht="25.35" customHeight="1">
      <c r="A18" s="63">
        <v>6</v>
      </c>
      <c r="B18" s="63" t="s">
        <v>34</v>
      </c>
      <c r="C18" s="68" t="s">
        <v>206</v>
      </c>
      <c r="D18" s="67">
        <v>14283.22</v>
      </c>
      <c r="E18" s="66" t="s">
        <v>36</v>
      </c>
      <c r="F18" s="66" t="s">
        <v>36</v>
      </c>
      <c r="G18" s="67">
        <v>2949</v>
      </c>
      <c r="H18" s="66">
        <v>156</v>
      </c>
      <c r="I18" s="66">
        <f t="shared" ref="I18:I22" si="0">G18/H18</f>
        <v>18.903846153846153</v>
      </c>
      <c r="J18" s="66">
        <v>17</v>
      </c>
      <c r="K18" s="66">
        <v>1</v>
      </c>
      <c r="L18" s="67">
        <v>14283.22</v>
      </c>
      <c r="M18" s="67">
        <v>2949</v>
      </c>
      <c r="N18" s="65">
        <v>44624</v>
      </c>
      <c r="O18" s="64" t="s">
        <v>80</v>
      </c>
      <c r="P18" s="61"/>
      <c r="Q18" s="73"/>
      <c r="R18" s="73"/>
      <c r="S18" s="73"/>
      <c r="T18" s="73"/>
      <c r="V18" s="61"/>
      <c r="W18" s="60"/>
      <c r="X18" s="2"/>
      <c r="Y18" s="61"/>
      <c r="Z18" s="60"/>
      <c r="AC18" s="60"/>
    </row>
    <row r="19" spans="1:29" ht="25.35" customHeight="1">
      <c r="A19" s="63">
        <v>7</v>
      </c>
      <c r="B19" s="63">
        <v>6</v>
      </c>
      <c r="C19" s="68" t="s">
        <v>192</v>
      </c>
      <c r="D19" s="67">
        <v>9322.59</v>
      </c>
      <c r="E19" s="66">
        <v>10976.06</v>
      </c>
      <c r="F19" s="70">
        <f>(D19-E19)/E19</f>
        <v>-0.15064330916558397</v>
      </c>
      <c r="G19" s="67">
        <v>1498</v>
      </c>
      <c r="H19" s="66">
        <v>79</v>
      </c>
      <c r="I19" s="66">
        <f t="shared" si="0"/>
        <v>18.962025316455698</v>
      </c>
      <c r="J19" s="66">
        <v>12</v>
      </c>
      <c r="K19" s="66">
        <v>2</v>
      </c>
      <c r="L19" s="67">
        <v>20871.25</v>
      </c>
      <c r="M19" s="67">
        <v>3364</v>
      </c>
      <c r="N19" s="65">
        <v>44617</v>
      </c>
      <c r="O19" s="64" t="s">
        <v>56</v>
      </c>
      <c r="P19" s="61"/>
      <c r="Q19" s="73"/>
      <c r="R19" s="73"/>
      <c r="S19" s="73"/>
      <c r="T19" s="73"/>
      <c r="U19" s="74"/>
      <c r="V19" s="74"/>
      <c r="W19" s="74"/>
      <c r="X19" s="2"/>
      <c r="Y19" s="75"/>
      <c r="Z19" s="75"/>
      <c r="AA19" s="60"/>
      <c r="AB19" s="60"/>
    </row>
    <row r="20" spans="1:29" ht="25.35" customHeight="1">
      <c r="A20" s="63">
        <v>8</v>
      </c>
      <c r="B20" s="63">
        <v>4</v>
      </c>
      <c r="C20" s="68" t="s">
        <v>144</v>
      </c>
      <c r="D20" s="67">
        <v>9298.01</v>
      </c>
      <c r="E20" s="66">
        <v>14715.26</v>
      </c>
      <c r="F20" s="70">
        <f>(D20-E20)/E20</f>
        <v>-0.36813824560354352</v>
      </c>
      <c r="G20" s="67">
        <v>1898</v>
      </c>
      <c r="H20" s="66">
        <v>152</v>
      </c>
      <c r="I20" s="66">
        <f t="shared" si="0"/>
        <v>12.486842105263158</v>
      </c>
      <c r="J20" s="66">
        <v>14</v>
      </c>
      <c r="K20" s="66">
        <v>3</v>
      </c>
      <c r="L20" s="67">
        <v>53073.79</v>
      </c>
      <c r="M20" s="67">
        <v>10946</v>
      </c>
      <c r="N20" s="65">
        <v>44610</v>
      </c>
      <c r="O20" s="64" t="s">
        <v>50</v>
      </c>
      <c r="P20" s="61"/>
      <c r="Q20" s="73"/>
      <c r="R20" s="73"/>
      <c r="S20" s="73"/>
      <c r="T20" s="73"/>
      <c r="V20" s="61"/>
      <c r="W20" s="74"/>
      <c r="X20" s="75"/>
      <c r="Y20" s="74"/>
      <c r="Z20" s="75"/>
      <c r="AA20" s="2"/>
      <c r="AB20" s="60"/>
      <c r="AC20" s="60"/>
    </row>
    <row r="21" spans="1:29" ht="25.35" customHeight="1">
      <c r="A21" s="63">
        <v>9</v>
      </c>
      <c r="B21" s="63">
        <v>11</v>
      </c>
      <c r="C21" s="68" t="s">
        <v>205</v>
      </c>
      <c r="D21" s="67">
        <v>6126.42</v>
      </c>
      <c r="E21" s="66">
        <v>5893.95</v>
      </c>
      <c r="F21" s="70">
        <f>(D21-E21)/E21</f>
        <v>3.9442139821342266E-2</v>
      </c>
      <c r="G21" s="67">
        <v>907</v>
      </c>
      <c r="H21" s="66">
        <v>48</v>
      </c>
      <c r="I21" s="66">
        <f t="shared" si="0"/>
        <v>18.895833333333332</v>
      </c>
      <c r="J21" s="66">
        <v>6</v>
      </c>
      <c r="K21" s="66">
        <v>5</v>
      </c>
      <c r="L21" s="67">
        <v>148009.04999999999</v>
      </c>
      <c r="M21" s="67">
        <v>20656</v>
      </c>
      <c r="N21" s="65">
        <v>44596</v>
      </c>
      <c r="O21" s="64" t="s">
        <v>41</v>
      </c>
      <c r="P21" s="61"/>
      <c r="Q21" s="73"/>
      <c r="R21" s="73"/>
      <c r="S21" s="73"/>
      <c r="T21" s="73"/>
      <c r="V21" s="61"/>
      <c r="W21" s="74"/>
      <c r="X21" s="75"/>
      <c r="Y21" s="74"/>
      <c r="Z21" s="75"/>
      <c r="AA21" s="2"/>
      <c r="AB21" s="60"/>
      <c r="AC21" s="60"/>
    </row>
    <row r="22" spans="1:29" ht="25.35" customHeight="1">
      <c r="A22" s="63">
        <v>10</v>
      </c>
      <c r="B22" s="63" t="s">
        <v>58</v>
      </c>
      <c r="C22" s="68" t="s">
        <v>145</v>
      </c>
      <c r="D22" s="67">
        <v>6118.22</v>
      </c>
      <c r="E22" s="66" t="s">
        <v>36</v>
      </c>
      <c r="F22" s="66" t="s">
        <v>36</v>
      </c>
      <c r="G22" s="67">
        <v>839</v>
      </c>
      <c r="H22" s="66">
        <v>14</v>
      </c>
      <c r="I22" s="66">
        <f t="shared" si="0"/>
        <v>59.928571428571431</v>
      </c>
      <c r="J22" s="66">
        <v>11</v>
      </c>
      <c r="K22" s="66">
        <v>0</v>
      </c>
      <c r="L22" s="67">
        <v>6118.22</v>
      </c>
      <c r="M22" s="67">
        <v>839</v>
      </c>
      <c r="N22" s="65" t="s">
        <v>60</v>
      </c>
      <c r="O22" s="64" t="s">
        <v>41</v>
      </c>
      <c r="P22" s="61"/>
      <c r="Q22" s="73"/>
      <c r="R22" s="73"/>
      <c r="S22" s="73"/>
      <c r="T22" s="73"/>
      <c r="U22" s="74"/>
      <c r="V22" s="74"/>
      <c r="W22" s="60"/>
      <c r="X22" s="75"/>
      <c r="Y22" s="2"/>
      <c r="Z22" s="74"/>
      <c r="AA22" s="75"/>
      <c r="AB22" s="60"/>
    </row>
    <row r="23" spans="1:29" ht="25.35" customHeight="1">
      <c r="A23" s="41"/>
      <c r="B23" s="41"/>
      <c r="C23" s="52" t="s">
        <v>52</v>
      </c>
      <c r="D23" s="62">
        <f>SUM(D13:D22)</f>
        <v>257727.53000000003</v>
      </c>
      <c r="E23" s="62">
        <v>151257.18999999997</v>
      </c>
      <c r="F23" s="20">
        <f t="shared" ref="F23" si="1">(D23-E23)/E23</f>
        <v>0.70390267067634982</v>
      </c>
      <c r="G23" s="62">
        <f>SUM(G13:G22)</f>
        <v>41414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X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9" ht="25.35" customHeight="1">
      <c r="A25" s="63">
        <v>11</v>
      </c>
      <c r="B25" s="63">
        <v>7</v>
      </c>
      <c r="C25" s="68" t="s">
        <v>158</v>
      </c>
      <c r="D25" s="67">
        <v>4809.12</v>
      </c>
      <c r="E25" s="66">
        <v>7453.2</v>
      </c>
      <c r="F25" s="70">
        <f t="shared" ref="F25:F35" si="2">(D25-E25)/E25</f>
        <v>-0.35475768797295121</v>
      </c>
      <c r="G25" s="67">
        <v>776</v>
      </c>
      <c r="H25" s="66">
        <v>40</v>
      </c>
      <c r="I25" s="66">
        <f t="shared" ref="I25:I31" si="3">G25/H25</f>
        <v>19.399999999999999</v>
      </c>
      <c r="J25" s="66">
        <v>5</v>
      </c>
      <c r="K25" s="66">
        <v>4</v>
      </c>
      <c r="L25" s="67">
        <v>88348</v>
      </c>
      <c r="M25" s="67">
        <v>13790</v>
      </c>
      <c r="N25" s="65">
        <v>44603</v>
      </c>
      <c r="O25" s="64" t="s">
        <v>43</v>
      </c>
      <c r="P25" s="61"/>
      <c r="Q25" s="73"/>
      <c r="R25" s="73"/>
      <c r="S25" s="73"/>
      <c r="T25" s="73"/>
      <c r="U25" s="74"/>
      <c r="V25" s="74"/>
      <c r="W25" s="60"/>
      <c r="X25" s="75"/>
      <c r="Y25" s="2"/>
      <c r="Z25" s="75"/>
      <c r="AA25" s="74"/>
      <c r="AB25" s="60"/>
    </row>
    <row r="26" spans="1:29" ht="25.35" customHeight="1">
      <c r="A26" s="63">
        <v>12</v>
      </c>
      <c r="B26" s="63">
        <v>8</v>
      </c>
      <c r="C26" s="68" t="s">
        <v>65</v>
      </c>
      <c r="D26" s="67">
        <v>4784.1899999999996</v>
      </c>
      <c r="E26" s="66">
        <v>7141.22</v>
      </c>
      <c r="F26" s="70">
        <f t="shared" si="2"/>
        <v>-0.33005984971755536</v>
      </c>
      <c r="G26" s="67">
        <v>953</v>
      </c>
      <c r="H26" s="66">
        <v>82</v>
      </c>
      <c r="I26" s="66">
        <f t="shared" si="3"/>
        <v>11.621951219512194</v>
      </c>
      <c r="J26" s="66">
        <v>10</v>
      </c>
      <c r="K26" s="66">
        <v>4</v>
      </c>
      <c r="L26" s="67">
        <v>95943.05</v>
      </c>
      <c r="M26" s="67">
        <v>19677</v>
      </c>
      <c r="N26" s="65">
        <v>44603</v>
      </c>
      <c r="O26" s="64" t="s">
        <v>41</v>
      </c>
      <c r="P26" s="61"/>
      <c r="Q26" s="73"/>
      <c r="R26" s="73"/>
      <c r="S26" s="59"/>
      <c r="T26" s="73"/>
      <c r="V26" s="74"/>
      <c r="W26" s="74"/>
      <c r="X26" s="2"/>
      <c r="Y26" s="75"/>
      <c r="Z26" s="74"/>
      <c r="AA26" s="75"/>
      <c r="AB26" s="60"/>
      <c r="AC26" s="60"/>
    </row>
    <row r="27" spans="1:29" ht="25.35" customHeight="1">
      <c r="A27" s="63">
        <v>13</v>
      </c>
      <c r="B27" s="63">
        <v>14</v>
      </c>
      <c r="C27" s="68" t="s">
        <v>171</v>
      </c>
      <c r="D27" s="67">
        <v>3209.51</v>
      </c>
      <c r="E27" s="67">
        <v>3736.81</v>
      </c>
      <c r="F27" s="70">
        <f t="shared" si="2"/>
        <v>-0.14110966305485154</v>
      </c>
      <c r="G27" s="67">
        <v>602</v>
      </c>
      <c r="H27" s="66">
        <v>31</v>
      </c>
      <c r="I27" s="66">
        <f t="shared" si="3"/>
        <v>19.419354838709676</v>
      </c>
      <c r="J27" s="66">
        <v>5</v>
      </c>
      <c r="K27" s="66">
        <v>15</v>
      </c>
      <c r="L27" s="67">
        <v>212715</v>
      </c>
      <c r="M27" s="67">
        <v>42291</v>
      </c>
      <c r="N27" s="65">
        <v>44526</v>
      </c>
      <c r="O27" s="64" t="s">
        <v>43</v>
      </c>
      <c r="P27" s="61"/>
      <c r="Q27" s="73"/>
      <c r="R27" s="73"/>
      <c r="S27" s="59"/>
      <c r="T27" s="73"/>
      <c r="V27" s="74"/>
      <c r="W27" s="74"/>
      <c r="X27" s="2"/>
      <c r="Y27" s="75"/>
      <c r="Z27" s="74"/>
      <c r="AA27" s="75"/>
      <c r="AB27" s="60"/>
      <c r="AC27" s="60"/>
    </row>
    <row r="28" spans="1:29" ht="25.35" customHeight="1">
      <c r="A28" s="63">
        <v>14</v>
      </c>
      <c r="B28" s="63">
        <v>10</v>
      </c>
      <c r="C28" s="68" t="s">
        <v>159</v>
      </c>
      <c r="D28" s="67">
        <v>2737.81</v>
      </c>
      <c r="E28" s="66">
        <v>6664.93</v>
      </c>
      <c r="F28" s="70">
        <f t="shared" si="2"/>
        <v>-0.58922149219871778</v>
      </c>
      <c r="G28" s="67">
        <v>396</v>
      </c>
      <c r="H28" s="66">
        <v>21</v>
      </c>
      <c r="I28" s="66">
        <f t="shared" si="3"/>
        <v>18.857142857142858</v>
      </c>
      <c r="J28" s="66">
        <v>4</v>
      </c>
      <c r="K28" s="66">
        <v>4</v>
      </c>
      <c r="L28" s="67">
        <v>110517</v>
      </c>
      <c r="M28" s="67">
        <v>15499</v>
      </c>
      <c r="N28" s="65">
        <v>44603</v>
      </c>
      <c r="O28" s="64" t="s">
        <v>37</v>
      </c>
      <c r="P28" s="61"/>
      <c r="Q28" s="73"/>
      <c r="R28" s="73"/>
      <c r="S28" s="59"/>
      <c r="T28" s="73"/>
      <c r="V28" s="74"/>
      <c r="W28" s="74"/>
      <c r="X28" s="2"/>
      <c r="Y28" s="75"/>
      <c r="Z28" s="74"/>
      <c r="AA28" s="75"/>
      <c r="AB28" s="60"/>
      <c r="AC28" s="60"/>
    </row>
    <row r="29" spans="1:29" ht="25.35" customHeight="1">
      <c r="A29" s="63">
        <v>15</v>
      </c>
      <c r="B29" s="63">
        <v>12</v>
      </c>
      <c r="C29" s="68" t="s">
        <v>74</v>
      </c>
      <c r="D29" s="67">
        <v>2593.4699999999998</v>
      </c>
      <c r="E29" s="66">
        <v>4909.17</v>
      </c>
      <c r="F29" s="70">
        <f t="shared" si="2"/>
        <v>-0.47170906690947761</v>
      </c>
      <c r="G29" s="67">
        <v>412</v>
      </c>
      <c r="H29" s="66">
        <v>31</v>
      </c>
      <c r="I29" s="66">
        <f t="shared" si="3"/>
        <v>13.290322580645162</v>
      </c>
      <c r="J29" s="66">
        <v>7</v>
      </c>
      <c r="K29" s="66">
        <v>2</v>
      </c>
      <c r="L29" s="67">
        <v>7890</v>
      </c>
      <c r="M29" s="67">
        <v>1352</v>
      </c>
      <c r="N29" s="65">
        <v>44617</v>
      </c>
      <c r="O29" s="64" t="s">
        <v>37</v>
      </c>
      <c r="P29" s="61"/>
      <c r="Q29" s="73"/>
      <c r="R29" s="73"/>
      <c r="S29" s="73"/>
      <c r="T29" s="73"/>
      <c r="V29" s="57"/>
      <c r="W29" s="57"/>
      <c r="X29" s="2"/>
      <c r="Y29" s="57"/>
      <c r="Z29" s="74"/>
      <c r="AA29" s="75"/>
      <c r="AB29" s="60"/>
      <c r="AC29" s="60"/>
    </row>
    <row r="30" spans="1:29" ht="25.35" customHeight="1">
      <c r="A30" s="63">
        <v>16</v>
      </c>
      <c r="B30" s="63">
        <v>9</v>
      </c>
      <c r="C30" s="68" t="s">
        <v>164</v>
      </c>
      <c r="D30" s="67">
        <v>2005.92</v>
      </c>
      <c r="E30" s="66">
        <v>6949.12</v>
      </c>
      <c r="F30" s="70">
        <f t="shared" si="2"/>
        <v>-0.71134186774728314</v>
      </c>
      <c r="G30" s="67">
        <v>299</v>
      </c>
      <c r="H30" s="66">
        <v>36</v>
      </c>
      <c r="I30" s="66">
        <f t="shared" si="3"/>
        <v>8.3055555555555554</v>
      </c>
      <c r="J30" s="66">
        <v>6</v>
      </c>
      <c r="K30" s="66">
        <v>2</v>
      </c>
      <c r="L30" s="67">
        <v>8955</v>
      </c>
      <c r="M30" s="67">
        <v>1373</v>
      </c>
      <c r="N30" s="65">
        <v>44617</v>
      </c>
      <c r="O30" s="64" t="s">
        <v>84</v>
      </c>
      <c r="P30" s="61"/>
      <c r="Q30" s="73"/>
      <c r="R30" s="73"/>
      <c r="S30" s="73"/>
      <c r="T30" s="73"/>
      <c r="W30" s="74"/>
      <c r="X30" s="2"/>
      <c r="Y30" s="75"/>
      <c r="Z30" s="74"/>
      <c r="AA30" s="75"/>
      <c r="AB30" s="60"/>
      <c r="AC30" s="60"/>
    </row>
    <row r="31" spans="1:29" ht="25.35" customHeight="1">
      <c r="A31" s="63">
        <v>17</v>
      </c>
      <c r="B31" s="63">
        <v>19</v>
      </c>
      <c r="C31" s="68" t="s">
        <v>62</v>
      </c>
      <c r="D31" s="67">
        <v>1775.49</v>
      </c>
      <c r="E31" s="66">
        <v>2256.75</v>
      </c>
      <c r="F31" s="70">
        <f t="shared" si="2"/>
        <v>-0.21325357261548686</v>
      </c>
      <c r="G31" s="67">
        <v>344</v>
      </c>
      <c r="H31" s="66">
        <v>18</v>
      </c>
      <c r="I31" s="66">
        <f t="shared" si="3"/>
        <v>19.111111111111111</v>
      </c>
      <c r="J31" s="66">
        <v>3</v>
      </c>
      <c r="K31" s="66">
        <v>9</v>
      </c>
      <c r="L31" s="67">
        <v>180088</v>
      </c>
      <c r="M31" s="67">
        <v>35268</v>
      </c>
      <c r="N31" s="65">
        <v>44568</v>
      </c>
      <c r="O31" s="64" t="s">
        <v>39</v>
      </c>
      <c r="P31" s="61"/>
      <c r="Q31" s="73"/>
      <c r="R31" s="73"/>
      <c r="S31" s="73"/>
      <c r="T31" s="73"/>
      <c r="V31" s="74"/>
      <c r="W31" s="74"/>
      <c r="X31" s="2"/>
      <c r="Y31" s="75"/>
      <c r="Z31" s="74"/>
      <c r="AA31" s="75"/>
      <c r="AB31" s="60"/>
      <c r="AC31" s="60"/>
    </row>
    <row r="32" spans="1:29" ht="25.35" customHeight="1">
      <c r="A32" s="63">
        <v>18</v>
      </c>
      <c r="B32" s="63">
        <v>13</v>
      </c>
      <c r="C32" s="68" t="s">
        <v>183</v>
      </c>
      <c r="D32" s="67">
        <v>1672.13</v>
      </c>
      <c r="E32" s="66">
        <v>3853.21</v>
      </c>
      <c r="F32" s="70">
        <f t="shared" si="2"/>
        <v>-0.56604233872537435</v>
      </c>
      <c r="G32" s="67">
        <v>316</v>
      </c>
      <c r="H32" s="66" t="s">
        <v>36</v>
      </c>
      <c r="I32" s="66" t="s">
        <v>36</v>
      </c>
      <c r="J32" s="66">
        <v>3</v>
      </c>
      <c r="K32" s="66">
        <v>10</v>
      </c>
      <c r="L32" s="67">
        <v>618098.84</v>
      </c>
      <c r="M32" s="67">
        <v>87062</v>
      </c>
      <c r="N32" s="65">
        <v>44561</v>
      </c>
      <c r="O32" s="64" t="s">
        <v>184</v>
      </c>
      <c r="P32" s="61"/>
      <c r="Q32" s="73"/>
      <c r="R32" s="73"/>
      <c r="S32" s="73"/>
      <c r="T32" s="73"/>
      <c r="U32" s="61"/>
      <c r="V32" s="61"/>
      <c r="W32" s="61"/>
      <c r="X32" s="60"/>
      <c r="Y32" s="2"/>
      <c r="Z32" s="61"/>
      <c r="AC32" s="60"/>
    </row>
    <row r="33" spans="1:29" ht="25.35" customHeight="1">
      <c r="A33" s="63">
        <v>19</v>
      </c>
      <c r="B33" s="63">
        <v>16</v>
      </c>
      <c r="C33" s="68" t="s">
        <v>163</v>
      </c>
      <c r="D33" s="67">
        <v>1533.04</v>
      </c>
      <c r="E33" s="66">
        <v>2833.01</v>
      </c>
      <c r="F33" s="70">
        <f t="shared" si="2"/>
        <v>-0.45886530580548607</v>
      </c>
      <c r="G33" s="67">
        <v>250</v>
      </c>
      <c r="H33" s="66">
        <v>13</v>
      </c>
      <c r="I33" s="66">
        <f>G33/H33</f>
        <v>19.23076923076923</v>
      </c>
      <c r="J33" s="66">
        <v>3</v>
      </c>
      <c r="K33" s="66">
        <v>3</v>
      </c>
      <c r="L33" s="67">
        <v>14415</v>
      </c>
      <c r="M33" s="67">
        <v>2170</v>
      </c>
      <c r="N33" s="65">
        <v>44610</v>
      </c>
      <c r="O33" s="64" t="s">
        <v>39</v>
      </c>
      <c r="P33" s="61"/>
      <c r="Q33" s="73"/>
      <c r="R33" s="73"/>
      <c r="S33" s="73"/>
      <c r="T33" s="73"/>
      <c r="V33" s="74"/>
      <c r="W33" s="74"/>
      <c r="X33" s="75"/>
      <c r="Y33" s="74"/>
      <c r="Z33" s="75"/>
      <c r="AA33" s="2"/>
      <c r="AB33" s="60"/>
      <c r="AC33" s="60"/>
    </row>
    <row r="34" spans="1:29" ht="25.35" customHeight="1">
      <c r="A34" s="63">
        <v>20</v>
      </c>
      <c r="B34" s="63">
        <v>17</v>
      </c>
      <c r="C34" s="68" t="s">
        <v>172</v>
      </c>
      <c r="D34" s="67">
        <v>1488</v>
      </c>
      <c r="E34" s="66">
        <v>2375</v>
      </c>
      <c r="F34" s="70">
        <f t="shared" si="2"/>
        <v>-0.37347368421052629</v>
      </c>
      <c r="G34" s="67">
        <v>294</v>
      </c>
      <c r="H34" s="66" t="s">
        <v>36</v>
      </c>
      <c r="I34" s="66" t="s">
        <v>36</v>
      </c>
      <c r="J34" s="66">
        <v>4</v>
      </c>
      <c r="K34" s="66">
        <v>5</v>
      </c>
      <c r="L34" s="67">
        <v>45844</v>
      </c>
      <c r="M34" s="67">
        <v>9273</v>
      </c>
      <c r="N34" s="65">
        <v>44596</v>
      </c>
      <c r="O34" s="64" t="s">
        <v>47</v>
      </c>
      <c r="P34" s="61"/>
      <c r="Q34" s="73"/>
      <c r="R34" s="73"/>
      <c r="S34" s="73"/>
      <c r="T34" s="73"/>
      <c r="V34" s="61"/>
      <c r="W34" s="74"/>
      <c r="X34" s="75"/>
      <c r="Y34" s="74"/>
      <c r="Z34" s="75"/>
      <c r="AA34" s="2"/>
      <c r="AB34" s="60"/>
      <c r="AC34" s="60"/>
    </row>
    <row r="35" spans="1:29" ht="25.2" customHeight="1">
      <c r="A35" s="41"/>
      <c r="B35" s="41"/>
      <c r="C35" s="52" t="s">
        <v>66</v>
      </c>
      <c r="D35" s="62">
        <f>SUM(D23:D34)</f>
        <v>284336.20999999996</v>
      </c>
      <c r="E35" s="62">
        <v>184072.35</v>
      </c>
      <c r="F35" s="20">
        <f t="shared" si="2"/>
        <v>0.5446981037619173</v>
      </c>
      <c r="G35" s="62">
        <f t="shared" ref="G35" si="4">SUM(G23:G34)</f>
        <v>46056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9" ht="25.35" customHeight="1">
      <c r="A37" s="63">
        <v>21</v>
      </c>
      <c r="B37" s="63" t="s">
        <v>58</v>
      </c>
      <c r="C37" s="68" t="s">
        <v>48</v>
      </c>
      <c r="D37" s="67">
        <v>1331.67</v>
      </c>
      <c r="E37" s="66" t="s">
        <v>36</v>
      </c>
      <c r="F37" s="66" t="s">
        <v>36</v>
      </c>
      <c r="G37" s="67">
        <v>279</v>
      </c>
      <c r="H37" s="66">
        <v>4</v>
      </c>
      <c r="I37" s="66">
        <f>G37/H37</f>
        <v>69.75</v>
      </c>
      <c r="J37" s="66">
        <v>4</v>
      </c>
      <c r="K37" s="66">
        <v>0</v>
      </c>
      <c r="L37" s="67">
        <v>1332</v>
      </c>
      <c r="M37" s="67">
        <v>279</v>
      </c>
      <c r="N37" s="65" t="s">
        <v>60</v>
      </c>
      <c r="O37" s="64" t="s">
        <v>43</v>
      </c>
      <c r="P37" s="61"/>
      <c r="Q37" s="73"/>
      <c r="R37" s="73"/>
      <c r="S37" s="73"/>
      <c r="T37" s="73"/>
      <c r="U37" s="73"/>
      <c r="V37" s="73"/>
      <c r="W37" s="73"/>
      <c r="X37" s="2"/>
      <c r="Y37" s="75"/>
      <c r="Z37" s="75"/>
      <c r="AA37" s="60"/>
      <c r="AB37" s="60"/>
    </row>
    <row r="38" spans="1:29" ht="25.35" customHeight="1">
      <c r="A38" s="63">
        <v>22</v>
      </c>
      <c r="B38" s="63">
        <v>18</v>
      </c>
      <c r="C38" s="68" t="s">
        <v>213</v>
      </c>
      <c r="D38" s="67">
        <v>633.48</v>
      </c>
      <c r="E38" s="67">
        <v>2335.4499999999998</v>
      </c>
      <c r="F38" s="70">
        <f>(D38-E38)/E38</f>
        <v>-0.72875462972874605</v>
      </c>
      <c r="G38" s="67">
        <v>112</v>
      </c>
      <c r="H38" s="66">
        <v>8</v>
      </c>
      <c r="I38" s="66">
        <f>G38/H38</f>
        <v>14</v>
      </c>
      <c r="J38" s="66">
        <v>2</v>
      </c>
      <c r="K38" s="66">
        <v>12</v>
      </c>
      <c r="L38" s="67">
        <v>797093.03</v>
      </c>
      <c r="M38" s="67">
        <v>115869</v>
      </c>
      <c r="N38" s="65">
        <v>44547</v>
      </c>
      <c r="O38" s="64" t="s">
        <v>142</v>
      </c>
      <c r="P38" s="61"/>
      <c r="Q38" s="73"/>
      <c r="R38" s="73"/>
      <c r="S38" s="73"/>
      <c r="T38" s="73"/>
      <c r="U38" s="73"/>
      <c r="V38" s="73"/>
      <c r="W38" s="73"/>
      <c r="X38" s="2"/>
      <c r="Y38" s="75"/>
      <c r="Z38" s="75"/>
      <c r="AA38" s="60"/>
      <c r="AB38" s="60"/>
    </row>
    <row r="39" spans="1:29" ht="25.35" customHeight="1">
      <c r="A39" s="63">
        <v>23</v>
      </c>
      <c r="B39" s="63" t="s">
        <v>34</v>
      </c>
      <c r="C39" s="68" t="s">
        <v>214</v>
      </c>
      <c r="D39" s="67">
        <v>614.9</v>
      </c>
      <c r="E39" s="66" t="s">
        <v>36</v>
      </c>
      <c r="F39" s="66" t="s">
        <v>36</v>
      </c>
      <c r="G39" s="67">
        <v>81</v>
      </c>
      <c r="H39" s="66" t="s">
        <v>36</v>
      </c>
      <c r="I39" s="66" t="s">
        <v>36</v>
      </c>
      <c r="J39" s="66" t="s">
        <v>36</v>
      </c>
      <c r="K39" s="66">
        <v>1</v>
      </c>
      <c r="L39" s="67">
        <v>614.9</v>
      </c>
      <c r="M39" s="67">
        <v>81</v>
      </c>
      <c r="N39" s="65">
        <v>44624</v>
      </c>
      <c r="O39" s="64" t="s">
        <v>215</v>
      </c>
      <c r="P39" s="61"/>
      <c r="Q39" s="73"/>
      <c r="R39" s="73"/>
      <c r="S39" s="73"/>
      <c r="T39" s="74"/>
      <c r="U39" s="74"/>
      <c r="V39" s="74"/>
      <c r="W39" s="74"/>
      <c r="X39" s="2"/>
      <c r="Y39" s="75"/>
      <c r="Z39" s="74"/>
      <c r="AA39" s="60"/>
      <c r="AB39" s="60"/>
    </row>
    <row r="40" spans="1:29" ht="25.35" customHeight="1">
      <c r="A40" s="63">
        <v>24</v>
      </c>
      <c r="B40" s="63">
        <v>23</v>
      </c>
      <c r="C40" s="68" t="s">
        <v>160</v>
      </c>
      <c r="D40" s="67">
        <v>512</v>
      </c>
      <c r="E40" s="66">
        <v>1498</v>
      </c>
      <c r="F40" s="70">
        <f t="shared" ref="F40:F45" si="5">(D40-E40)/E40</f>
        <v>-0.65821094793057411</v>
      </c>
      <c r="G40" s="67">
        <v>74</v>
      </c>
      <c r="H40" s="66" t="s">
        <v>36</v>
      </c>
      <c r="I40" s="66" t="s">
        <v>36</v>
      </c>
      <c r="J40" s="66">
        <v>2</v>
      </c>
      <c r="K40" s="66">
        <v>8</v>
      </c>
      <c r="L40" s="67">
        <v>50442</v>
      </c>
      <c r="M40" s="67">
        <v>8896</v>
      </c>
      <c r="N40" s="65">
        <v>44575</v>
      </c>
      <c r="O40" s="64" t="s">
        <v>47</v>
      </c>
      <c r="P40" s="61"/>
      <c r="Q40" s="73"/>
      <c r="R40" s="73"/>
      <c r="S40" s="73"/>
      <c r="T40" s="73"/>
      <c r="U40" s="74"/>
      <c r="V40" s="74"/>
      <c r="W40" s="74"/>
      <c r="X40" s="2"/>
      <c r="Y40" s="75"/>
      <c r="Z40" s="75"/>
      <c r="AA40" s="60"/>
      <c r="AB40" s="60"/>
    </row>
    <row r="41" spans="1:29" ht="25.35" customHeight="1">
      <c r="A41" s="63">
        <v>25</v>
      </c>
      <c r="B41" s="63">
        <v>24</v>
      </c>
      <c r="C41" s="68" t="s">
        <v>148</v>
      </c>
      <c r="D41" s="67">
        <v>454</v>
      </c>
      <c r="E41" s="66">
        <v>1322</v>
      </c>
      <c r="F41" s="70">
        <f t="shared" si="5"/>
        <v>-0.65658093797276851</v>
      </c>
      <c r="G41" s="67">
        <v>79</v>
      </c>
      <c r="H41" s="66">
        <v>4</v>
      </c>
      <c r="I41" s="66">
        <f>G41/H41</f>
        <v>19.75</v>
      </c>
      <c r="J41" s="66">
        <v>2</v>
      </c>
      <c r="K41" s="66">
        <v>6</v>
      </c>
      <c r="L41" s="67">
        <v>25478.78</v>
      </c>
      <c r="M41" s="67">
        <v>4244</v>
      </c>
      <c r="N41" s="65">
        <v>44589</v>
      </c>
      <c r="O41" s="64" t="s">
        <v>139</v>
      </c>
      <c r="P41" s="61"/>
      <c r="Q41" s="73"/>
      <c r="R41" s="73"/>
      <c r="S41" s="73"/>
      <c r="T41" s="73"/>
      <c r="U41" s="74"/>
      <c r="V41" s="74"/>
      <c r="W41" s="74"/>
      <c r="X41" s="2"/>
      <c r="Y41" s="75"/>
      <c r="Z41" s="75"/>
      <c r="AA41" s="60"/>
      <c r="AB41" s="60"/>
    </row>
    <row r="42" spans="1:29" ht="25.35" customHeight="1">
      <c r="A42" s="63">
        <v>26</v>
      </c>
      <c r="B42" s="63">
        <v>26</v>
      </c>
      <c r="C42" s="68" t="s">
        <v>68</v>
      </c>
      <c r="D42" s="67">
        <v>344</v>
      </c>
      <c r="E42" s="66">
        <v>661</v>
      </c>
      <c r="F42" s="70">
        <f t="shared" si="5"/>
        <v>-0.4795763993948563</v>
      </c>
      <c r="G42" s="67">
        <v>69</v>
      </c>
      <c r="H42" s="66" t="s">
        <v>36</v>
      </c>
      <c r="I42" s="66" t="s">
        <v>36</v>
      </c>
      <c r="J42" s="66">
        <v>3</v>
      </c>
      <c r="K42" s="66">
        <v>4</v>
      </c>
      <c r="L42" s="67">
        <v>15221</v>
      </c>
      <c r="M42" s="67">
        <v>2484</v>
      </c>
      <c r="N42" s="65">
        <v>44603</v>
      </c>
      <c r="O42" s="64" t="s">
        <v>47</v>
      </c>
      <c r="P42" s="61"/>
      <c r="Q42" s="73"/>
      <c r="R42" s="73"/>
      <c r="S42" s="73"/>
      <c r="T42" s="73"/>
      <c r="U42" s="59"/>
      <c r="V42" s="74"/>
      <c r="W42" s="74"/>
      <c r="X42" s="75"/>
      <c r="Y42" s="60"/>
      <c r="Z42" s="75"/>
      <c r="AA42" s="2"/>
      <c r="AB42" s="60"/>
      <c r="AC42" s="60"/>
    </row>
    <row r="43" spans="1:29" ht="25.35" customHeight="1">
      <c r="A43" s="63">
        <v>27</v>
      </c>
      <c r="B43" s="63">
        <v>20</v>
      </c>
      <c r="C43" s="68" t="s">
        <v>70</v>
      </c>
      <c r="D43" s="67">
        <v>263.39999999999998</v>
      </c>
      <c r="E43" s="67">
        <v>1763.06</v>
      </c>
      <c r="F43" s="70">
        <f t="shared" si="5"/>
        <v>-0.8506006602157612</v>
      </c>
      <c r="G43" s="67">
        <v>55</v>
      </c>
      <c r="H43" s="66">
        <v>14</v>
      </c>
      <c r="I43" s="66">
        <f>G43/H43</f>
        <v>3.9285714285714284</v>
      </c>
      <c r="J43" s="66">
        <v>2</v>
      </c>
      <c r="K43" s="66">
        <v>11</v>
      </c>
      <c r="L43" s="67">
        <v>317078</v>
      </c>
      <c r="M43" s="67">
        <v>64345</v>
      </c>
      <c r="N43" s="65">
        <v>44554</v>
      </c>
      <c r="O43" s="64" t="s">
        <v>37</v>
      </c>
      <c r="P43" s="61"/>
      <c r="Q43" s="73"/>
      <c r="R43" s="73"/>
      <c r="S43" s="73"/>
      <c r="T43" s="73"/>
      <c r="U43" s="73"/>
      <c r="V43" s="73"/>
      <c r="W43" s="74"/>
      <c r="X43" s="75"/>
      <c r="Y43" s="60"/>
      <c r="Z43" s="75"/>
      <c r="AA43" s="2"/>
      <c r="AB43" s="60"/>
    </row>
    <row r="44" spans="1:29" ht="25.35" customHeight="1">
      <c r="A44" s="63">
        <v>28</v>
      </c>
      <c r="B44" s="76">
        <v>22</v>
      </c>
      <c r="C44" s="68" t="s">
        <v>223</v>
      </c>
      <c r="D44" s="67">
        <v>171</v>
      </c>
      <c r="E44" s="66">
        <v>1506</v>
      </c>
      <c r="F44" s="70">
        <f t="shared" si="5"/>
        <v>-0.88645418326693226</v>
      </c>
      <c r="G44" s="67">
        <v>42</v>
      </c>
      <c r="H44" s="66">
        <v>3</v>
      </c>
      <c r="I44" s="66">
        <f>G44/H44</f>
        <v>14</v>
      </c>
      <c r="J44" s="66">
        <v>2</v>
      </c>
      <c r="K44" s="66">
        <v>2</v>
      </c>
      <c r="L44" s="67">
        <v>1677</v>
      </c>
      <c r="M44" s="67">
        <v>323</v>
      </c>
      <c r="N44" s="65">
        <v>44617</v>
      </c>
      <c r="O44" s="64" t="s">
        <v>139</v>
      </c>
      <c r="P44" s="61"/>
      <c r="Q44" s="73"/>
      <c r="R44" s="73"/>
      <c r="S44" s="73"/>
      <c r="T44" s="73"/>
      <c r="U44" s="74"/>
      <c r="V44" s="74"/>
      <c r="W44" s="75"/>
      <c r="X44" s="2"/>
      <c r="Y44" s="75"/>
      <c r="Z44" s="74"/>
      <c r="AA44" s="60"/>
      <c r="AB44" s="60"/>
    </row>
    <row r="45" spans="1:29" ht="25.35" customHeight="1">
      <c r="A45" s="63">
        <v>29</v>
      </c>
      <c r="B45" s="63">
        <v>21</v>
      </c>
      <c r="C45" s="68" t="s">
        <v>207</v>
      </c>
      <c r="D45" s="67">
        <v>93</v>
      </c>
      <c r="E45" s="66">
        <v>1573.2</v>
      </c>
      <c r="F45" s="70">
        <f t="shared" si="5"/>
        <v>-0.940884820747521</v>
      </c>
      <c r="G45" s="67">
        <v>20</v>
      </c>
      <c r="H45" s="66">
        <v>1</v>
      </c>
      <c r="I45" s="66">
        <f>G45/H45</f>
        <v>20</v>
      </c>
      <c r="J45" s="66">
        <v>1</v>
      </c>
      <c r="K45" s="66">
        <v>7</v>
      </c>
      <c r="L45" s="67">
        <v>67149</v>
      </c>
      <c r="M45" s="67">
        <v>10317</v>
      </c>
      <c r="N45" s="65">
        <v>44582</v>
      </c>
      <c r="O45" s="64" t="s">
        <v>43</v>
      </c>
      <c r="P45" s="61"/>
      <c r="Q45" s="73"/>
      <c r="R45" s="73"/>
      <c r="S45" s="73"/>
      <c r="T45" s="73"/>
      <c r="U45" s="74"/>
      <c r="V45" s="74"/>
      <c r="W45" s="74"/>
      <c r="X45" s="75"/>
      <c r="Y45" s="60"/>
      <c r="Z45" s="75"/>
      <c r="AA45" s="2"/>
      <c r="AB45" s="60"/>
      <c r="AC45" s="60"/>
    </row>
    <row r="46" spans="1:29" ht="25.35" customHeight="1">
      <c r="A46" s="63">
        <v>30</v>
      </c>
      <c r="B46" s="69" t="s">
        <v>36</v>
      </c>
      <c r="C46" s="68" t="s">
        <v>224</v>
      </c>
      <c r="D46" s="67">
        <v>89</v>
      </c>
      <c r="E46" s="66" t="s">
        <v>36</v>
      </c>
      <c r="F46" s="66" t="s">
        <v>36</v>
      </c>
      <c r="G46" s="67">
        <v>13</v>
      </c>
      <c r="H46" s="66">
        <v>1</v>
      </c>
      <c r="I46" s="66">
        <f>G46/H46</f>
        <v>13</v>
      </c>
      <c r="J46" s="66">
        <v>1</v>
      </c>
      <c r="K46" s="66" t="s">
        <v>36</v>
      </c>
      <c r="L46" s="67">
        <v>11824.86</v>
      </c>
      <c r="M46" s="67">
        <v>2487</v>
      </c>
      <c r="N46" s="65">
        <v>44421</v>
      </c>
      <c r="O46" s="64" t="s">
        <v>50</v>
      </c>
      <c r="P46" s="9"/>
      <c r="Q46" s="73"/>
      <c r="R46" s="73"/>
      <c r="S46" s="75"/>
      <c r="T46" s="75"/>
      <c r="U46" s="75"/>
      <c r="V46" s="75"/>
      <c r="W46" s="74"/>
      <c r="X46" s="2"/>
      <c r="Y46" s="75"/>
      <c r="Z46" s="75"/>
      <c r="AA46" s="60"/>
      <c r="AB46" s="60"/>
    </row>
    <row r="47" spans="1:29" ht="25.2" customHeight="1">
      <c r="A47" s="41"/>
      <c r="B47" s="41"/>
      <c r="C47" s="52" t="s">
        <v>90</v>
      </c>
      <c r="D47" s="62">
        <f>SUM(D35:D46)</f>
        <v>288842.65999999997</v>
      </c>
      <c r="E47" s="62">
        <v>192795.54000000004</v>
      </c>
      <c r="F47" s="20">
        <f t="shared" ref="F47" si="6">(D47-E47)/E47</f>
        <v>0.4981812338604924</v>
      </c>
      <c r="G47" s="62">
        <f t="shared" ref="G47" si="7">SUM(G35:G46)</f>
        <v>46880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23">
        <v>36</v>
      </c>
      <c r="C49" s="68" t="s">
        <v>93</v>
      </c>
      <c r="D49" s="67">
        <v>61</v>
      </c>
      <c r="E49" s="66">
        <v>14</v>
      </c>
      <c r="F49" s="70">
        <f>(D49-E49)/E49</f>
        <v>3.3571428571428572</v>
      </c>
      <c r="G49" s="67">
        <v>9</v>
      </c>
      <c r="H49" s="66">
        <v>11</v>
      </c>
      <c r="I49" s="66">
        <f>G49/H49</f>
        <v>0.81818181818181823</v>
      </c>
      <c r="J49" s="66">
        <v>1</v>
      </c>
      <c r="K49" s="66" t="s">
        <v>36</v>
      </c>
      <c r="L49" s="67">
        <v>50160</v>
      </c>
      <c r="M49" s="67">
        <v>8590</v>
      </c>
      <c r="N49" s="65">
        <v>44512</v>
      </c>
      <c r="O49" s="64" t="s">
        <v>84</v>
      </c>
      <c r="P49" s="61"/>
      <c r="Q49" s="73"/>
      <c r="R49" s="73"/>
      <c r="S49" s="73"/>
      <c r="T49" s="73"/>
      <c r="U49" s="74"/>
      <c r="V49" s="74"/>
      <c r="W49" s="74"/>
      <c r="X49" s="75"/>
      <c r="Y49" s="60"/>
      <c r="Z49" s="75"/>
      <c r="AA49" s="2"/>
      <c r="AB49" s="60"/>
    </row>
    <row r="50" spans="1:28" ht="25.35" customHeight="1">
      <c r="A50" s="41"/>
      <c r="B50" s="41"/>
      <c r="C50" s="52" t="s">
        <v>113</v>
      </c>
      <c r="D50" s="62">
        <f>SUM(D47:D49)</f>
        <v>288903.65999999997</v>
      </c>
      <c r="E50" s="62">
        <v>193118.54000000004</v>
      </c>
      <c r="F50" s="20">
        <f>(D50-E50)/E50</f>
        <v>0.49599132222105613</v>
      </c>
      <c r="G50" s="62">
        <f t="shared" ref="G50" si="8">SUM(G47:G49)</f>
        <v>46889</v>
      </c>
      <c r="H50" s="62"/>
      <c r="I50" s="43"/>
      <c r="J50" s="42"/>
      <c r="K50" s="44"/>
      <c r="L50" s="45"/>
      <c r="M50" s="49"/>
      <c r="N50" s="46"/>
      <c r="O50" s="53"/>
      <c r="R50" s="61"/>
    </row>
    <row r="51" spans="1:28" ht="23.1" customHeight="1">
      <c r="W51" s="4"/>
    </row>
    <row r="52" spans="1:28" ht="17.25" customHeight="1"/>
    <row r="63" spans="1:28">
      <c r="R63" s="61"/>
    </row>
    <row r="68" spans="16:16">
      <c r="P68" s="61"/>
    </row>
    <row r="72" spans="16:16" ht="12" customHeight="1"/>
  </sheetData>
  <sortState xmlns:xlrd2="http://schemas.microsoft.com/office/spreadsheetml/2017/richdata2" ref="B13:P49">
    <sortCondition descending="1" ref="D13:D49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459C3-5F6D-40B8-BA15-F5731A339115}">
  <dimension ref="A1:AI77"/>
  <sheetViews>
    <sheetView topLeftCell="A24" zoomScale="60" zoomScaleNormal="60" workbookViewId="0">
      <selection activeCell="O44" sqref="O4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7.33203125" style="1" customWidth="1"/>
    <col min="19" max="19" width="15" style="1" customWidth="1"/>
    <col min="20" max="20" width="20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44140625" style="1" bestFit="1" customWidth="1"/>
    <col min="25" max="25" width="14.88671875" style="1" customWidth="1"/>
    <col min="26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225</v>
      </c>
      <c r="F1" s="30"/>
      <c r="G1" s="30"/>
      <c r="H1" s="30"/>
      <c r="I1" s="30"/>
    </row>
    <row r="2" spans="1:29" ht="19.5" customHeight="1">
      <c r="E2" s="30" t="s">
        <v>226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Y5" s="4"/>
    </row>
    <row r="6" spans="1:29" ht="21.6">
      <c r="A6" s="207"/>
      <c r="B6" s="207"/>
      <c r="C6" s="212"/>
      <c r="D6" s="32" t="s">
        <v>221</v>
      </c>
      <c r="E6" s="32" t="s">
        <v>227</v>
      </c>
      <c r="F6" s="212"/>
      <c r="G6" s="212" t="s">
        <v>221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Y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9" ht="21.6">
      <c r="A10" s="207"/>
      <c r="B10" s="207"/>
      <c r="C10" s="212"/>
      <c r="D10" s="84" t="s">
        <v>222</v>
      </c>
      <c r="E10" s="84" t="s">
        <v>228</v>
      </c>
      <c r="F10" s="212"/>
      <c r="G10" s="84" t="s">
        <v>222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Y11" s="4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2"/>
      <c r="Y12" s="4"/>
      <c r="Z12" s="60"/>
    </row>
    <row r="13" spans="1:29" ht="25.35" customHeight="1">
      <c r="A13" s="63">
        <v>1</v>
      </c>
      <c r="B13" s="63">
        <v>1</v>
      </c>
      <c r="C13" s="68" t="s">
        <v>141</v>
      </c>
      <c r="D13" s="67">
        <v>45366.7</v>
      </c>
      <c r="E13" s="66">
        <v>87617.64</v>
      </c>
      <c r="F13" s="70">
        <f t="shared" ref="F13" si="0">(D13-E13)/E13</f>
        <v>-0.48221956217948808</v>
      </c>
      <c r="G13" s="67">
        <v>6070</v>
      </c>
      <c r="H13" s="66">
        <v>225</v>
      </c>
      <c r="I13" s="66">
        <f t="shared" ref="I13" si="1">G13/H13</f>
        <v>26.977777777777778</v>
      </c>
      <c r="J13" s="66">
        <v>11</v>
      </c>
      <c r="K13" s="66">
        <v>2</v>
      </c>
      <c r="L13" s="67">
        <v>142888.06</v>
      </c>
      <c r="M13" s="67">
        <v>19510</v>
      </c>
      <c r="N13" s="65">
        <v>44610</v>
      </c>
      <c r="O13" s="64" t="s">
        <v>142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9" ht="25.35" customHeight="1">
      <c r="A14" s="63">
        <v>2</v>
      </c>
      <c r="B14" s="76">
        <v>2</v>
      </c>
      <c r="C14" s="68" t="s">
        <v>119</v>
      </c>
      <c r="D14" s="67">
        <v>21354.17</v>
      </c>
      <c r="E14" s="66">
        <v>55675.77</v>
      </c>
      <c r="F14" s="70">
        <f>(D14-E14)/E14</f>
        <v>-0.61645487794780385</v>
      </c>
      <c r="G14" s="67">
        <v>3568</v>
      </c>
      <c r="H14" s="66">
        <v>176</v>
      </c>
      <c r="I14" s="66">
        <f>G14/H14</f>
        <v>20.272727272727273</v>
      </c>
      <c r="J14" s="66">
        <v>21</v>
      </c>
      <c r="K14" s="66">
        <v>2</v>
      </c>
      <c r="L14" s="67">
        <v>98270.64</v>
      </c>
      <c r="M14" s="67">
        <v>16450</v>
      </c>
      <c r="N14" s="65">
        <v>44610</v>
      </c>
      <c r="O14" s="64" t="s">
        <v>120</v>
      </c>
      <c r="P14" s="61"/>
      <c r="Q14" s="73"/>
      <c r="R14" s="73"/>
      <c r="S14" s="73"/>
      <c r="T14" s="73"/>
      <c r="U14" s="74"/>
      <c r="V14" s="74"/>
      <c r="W14" s="60"/>
      <c r="X14" s="75"/>
      <c r="Y14" s="75"/>
      <c r="Z14" s="74"/>
      <c r="AA14" s="60"/>
    </row>
    <row r="15" spans="1:29" ht="25.35" customHeight="1">
      <c r="A15" s="63">
        <v>3</v>
      </c>
      <c r="B15" s="63" t="s">
        <v>34</v>
      </c>
      <c r="C15" s="68" t="s">
        <v>200</v>
      </c>
      <c r="D15" s="67">
        <v>19264</v>
      </c>
      <c r="E15" s="66" t="s">
        <v>36</v>
      </c>
      <c r="F15" s="66" t="s">
        <v>36</v>
      </c>
      <c r="G15" s="67">
        <v>3885</v>
      </c>
      <c r="H15" s="66" t="s">
        <v>36</v>
      </c>
      <c r="I15" s="66" t="s">
        <v>36</v>
      </c>
      <c r="J15" s="66">
        <v>19</v>
      </c>
      <c r="K15" s="66">
        <v>1</v>
      </c>
      <c r="L15" s="67">
        <v>19264</v>
      </c>
      <c r="M15" s="67">
        <v>3885</v>
      </c>
      <c r="N15" s="65">
        <v>44617</v>
      </c>
      <c r="O15" s="64" t="s">
        <v>47</v>
      </c>
      <c r="P15" s="61"/>
      <c r="Q15" s="73"/>
      <c r="R15" s="73"/>
      <c r="S15" s="73"/>
      <c r="T15" s="73"/>
      <c r="V15" s="60"/>
      <c r="W15" s="4"/>
      <c r="X15" s="2"/>
      <c r="Y15" s="61"/>
      <c r="Z15" s="60"/>
      <c r="AA15" s="60"/>
      <c r="AC15" s="60"/>
    </row>
    <row r="16" spans="1:29" ht="25.35" customHeight="1">
      <c r="A16" s="63">
        <v>4</v>
      </c>
      <c r="B16" s="63">
        <v>3</v>
      </c>
      <c r="C16" s="68" t="s">
        <v>144</v>
      </c>
      <c r="D16" s="67">
        <v>14715.26</v>
      </c>
      <c r="E16" s="66">
        <v>29038.579999999998</v>
      </c>
      <c r="F16" s="70">
        <f>(D16-E16)/E16</f>
        <v>-0.49325139176915672</v>
      </c>
      <c r="G16" s="67">
        <v>2947</v>
      </c>
      <c r="H16" s="66">
        <v>181</v>
      </c>
      <c r="I16" s="66">
        <f t="shared" ref="I16:I22" si="2">G16/H16</f>
        <v>16.281767955801104</v>
      </c>
      <c r="J16" s="66">
        <v>16</v>
      </c>
      <c r="K16" s="66">
        <v>2</v>
      </c>
      <c r="L16" s="67">
        <v>44930.09</v>
      </c>
      <c r="M16" s="67">
        <v>9307</v>
      </c>
      <c r="N16" s="65">
        <v>44610</v>
      </c>
      <c r="O16" s="64" t="s">
        <v>50</v>
      </c>
      <c r="P16" s="61"/>
      <c r="Q16" s="73"/>
      <c r="R16" s="73"/>
      <c r="S16" s="59"/>
      <c r="T16" s="73"/>
      <c r="V16" s="74"/>
      <c r="W16" s="74"/>
      <c r="X16" s="74"/>
      <c r="Y16" s="75"/>
      <c r="Z16" s="75"/>
      <c r="AA16" s="2"/>
      <c r="AB16" s="60"/>
      <c r="AC16" s="60"/>
    </row>
    <row r="17" spans="1:29" ht="25.35" customHeight="1">
      <c r="A17" s="63">
        <v>5</v>
      </c>
      <c r="B17" s="63" t="s">
        <v>58</v>
      </c>
      <c r="C17" s="68" t="s">
        <v>137</v>
      </c>
      <c r="D17" s="67">
        <v>11372.53</v>
      </c>
      <c r="E17" s="66" t="s">
        <v>36</v>
      </c>
      <c r="F17" s="66" t="s">
        <v>36</v>
      </c>
      <c r="G17" s="67">
        <v>1674</v>
      </c>
      <c r="H17" s="66">
        <v>16</v>
      </c>
      <c r="I17" s="66">
        <f t="shared" si="2"/>
        <v>104.625</v>
      </c>
      <c r="J17" s="66">
        <v>10</v>
      </c>
      <c r="K17" s="66">
        <v>0</v>
      </c>
      <c r="L17" s="67">
        <v>11372.53</v>
      </c>
      <c r="M17" s="67">
        <v>1674</v>
      </c>
      <c r="N17" s="65" t="s">
        <v>60</v>
      </c>
      <c r="O17" s="64" t="s">
        <v>56</v>
      </c>
      <c r="P17" s="61"/>
      <c r="Q17" s="73"/>
      <c r="R17" s="73"/>
      <c r="S17" s="73"/>
      <c r="T17" s="73"/>
      <c r="V17" s="61"/>
      <c r="W17" s="74"/>
      <c r="X17" s="74"/>
      <c r="Y17" s="75"/>
      <c r="Z17" s="75"/>
      <c r="AA17" s="2"/>
      <c r="AB17" s="60"/>
      <c r="AC17" s="60"/>
    </row>
    <row r="18" spans="1:29" ht="25.35" customHeight="1">
      <c r="A18" s="63">
        <v>6</v>
      </c>
      <c r="B18" s="63" t="s">
        <v>34</v>
      </c>
      <c r="C18" s="68" t="s">
        <v>192</v>
      </c>
      <c r="D18" s="67">
        <v>10976.06</v>
      </c>
      <c r="E18" s="66" t="s">
        <v>36</v>
      </c>
      <c r="F18" s="66" t="s">
        <v>36</v>
      </c>
      <c r="G18" s="67">
        <v>1771</v>
      </c>
      <c r="H18" s="66">
        <v>147</v>
      </c>
      <c r="I18" s="66">
        <f t="shared" si="2"/>
        <v>12.047619047619047</v>
      </c>
      <c r="J18" s="66">
        <v>18</v>
      </c>
      <c r="K18" s="66">
        <v>1</v>
      </c>
      <c r="L18" s="67">
        <v>11548.66</v>
      </c>
      <c r="M18" s="67">
        <v>1866</v>
      </c>
      <c r="N18" s="65">
        <v>44617</v>
      </c>
      <c r="O18" s="64" t="s">
        <v>56</v>
      </c>
      <c r="P18" s="61"/>
      <c r="Q18" s="73"/>
      <c r="R18" s="73"/>
      <c r="S18" s="73"/>
      <c r="T18" s="73"/>
      <c r="U18" s="74"/>
      <c r="V18" s="74"/>
      <c r="W18" s="60"/>
      <c r="X18" s="2"/>
      <c r="Y18" s="75"/>
      <c r="Z18" s="74"/>
      <c r="AA18" s="75"/>
      <c r="AB18" s="60"/>
    </row>
    <row r="19" spans="1:29" ht="25.35" customHeight="1">
      <c r="A19" s="63">
        <v>7</v>
      </c>
      <c r="B19" s="63">
        <v>5</v>
      </c>
      <c r="C19" s="68" t="s">
        <v>158</v>
      </c>
      <c r="D19" s="67">
        <v>7453.2</v>
      </c>
      <c r="E19" s="66">
        <v>20729.38</v>
      </c>
      <c r="F19" s="70">
        <f>(D19-E19)/E19</f>
        <v>-0.64045234348542979</v>
      </c>
      <c r="G19" s="67">
        <v>1155</v>
      </c>
      <c r="H19" s="66">
        <v>80</v>
      </c>
      <c r="I19" s="66">
        <f t="shared" si="2"/>
        <v>14.4375</v>
      </c>
      <c r="J19" s="66">
        <v>10</v>
      </c>
      <c r="K19" s="66">
        <v>3</v>
      </c>
      <c r="L19" s="67">
        <v>83539</v>
      </c>
      <c r="M19" s="67">
        <v>13014</v>
      </c>
      <c r="N19" s="65">
        <v>44603</v>
      </c>
      <c r="O19" s="64" t="s">
        <v>43</v>
      </c>
      <c r="P19" s="61"/>
      <c r="Q19" s="73"/>
      <c r="R19" s="73"/>
      <c r="S19" s="73"/>
      <c r="T19" s="73"/>
      <c r="U19" s="74"/>
      <c r="V19" s="74"/>
      <c r="W19" s="60"/>
      <c r="X19" s="2"/>
      <c r="Y19" s="75"/>
      <c r="Z19" s="75"/>
      <c r="AA19" s="74"/>
      <c r="AB19" s="60"/>
    </row>
    <row r="20" spans="1:29" ht="25.35" customHeight="1">
      <c r="A20" s="63">
        <v>8</v>
      </c>
      <c r="B20" s="63">
        <v>4</v>
      </c>
      <c r="C20" s="68" t="s">
        <v>65</v>
      </c>
      <c r="D20" s="67">
        <v>7141.22</v>
      </c>
      <c r="E20" s="66">
        <v>24629.06</v>
      </c>
      <c r="F20" s="70">
        <f>(D20-E20)/E20</f>
        <v>-0.7100490233894432</v>
      </c>
      <c r="G20" s="67">
        <v>1452</v>
      </c>
      <c r="H20" s="66">
        <v>135</v>
      </c>
      <c r="I20" s="66">
        <f t="shared" si="2"/>
        <v>10.755555555555556</v>
      </c>
      <c r="J20" s="66">
        <v>11</v>
      </c>
      <c r="K20" s="66">
        <v>3</v>
      </c>
      <c r="L20" s="67">
        <v>91158.86</v>
      </c>
      <c r="M20" s="67">
        <v>18724</v>
      </c>
      <c r="N20" s="65">
        <v>44603</v>
      </c>
      <c r="O20" s="64" t="s">
        <v>41</v>
      </c>
      <c r="P20" s="61"/>
      <c r="Q20" s="73"/>
      <c r="R20" s="73"/>
      <c r="S20" s="59"/>
      <c r="T20" s="73"/>
      <c r="V20" s="74"/>
      <c r="W20" s="74"/>
      <c r="X20" s="75"/>
      <c r="Y20" s="2"/>
      <c r="Z20" s="74"/>
      <c r="AA20" s="75"/>
      <c r="AB20" s="60"/>
      <c r="AC20" s="60"/>
    </row>
    <row r="21" spans="1:29" ht="25.35" customHeight="1">
      <c r="A21" s="63">
        <v>9</v>
      </c>
      <c r="B21" s="63" t="s">
        <v>34</v>
      </c>
      <c r="C21" s="68" t="s">
        <v>164</v>
      </c>
      <c r="D21" s="67">
        <v>6949.12</v>
      </c>
      <c r="E21" s="66" t="s">
        <v>36</v>
      </c>
      <c r="F21" s="66" t="s">
        <v>36</v>
      </c>
      <c r="G21" s="67">
        <v>1074</v>
      </c>
      <c r="H21" s="66">
        <v>144</v>
      </c>
      <c r="I21" s="66">
        <f t="shared" si="2"/>
        <v>7.458333333333333</v>
      </c>
      <c r="J21" s="66">
        <v>16</v>
      </c>
      <c r="K21" s="66">
        <v>1</v>
      </c>
      <c r="L21" s="67">
        <v>6949</v>
      </c>
      <c r="M21" s="67">
        <v>1074</v>
      </c>
      <c r="N21" s="65">
        <v>44617</v>
      </c>
      <c r="O21" s="64" t="s">
        <v>84</v>
      </c>
      <c r="P21" s="61"/>
      <c r="Q21" s="73"/>
      <c r="R21" s="73"/>
      <c r="S21" s="59"/>
      <c r="T21" s="73"/>
      <c r="V21" s="74"/>
      <c r="W21" s="74"/>
      <c r="X21" s="75"/>
      <c r="Y21" s="2"/>
      <c r="Z21" s="74"/>
      <c r="AA21" s="75"/>
      <c r="AB21" s="60"/>
      <c r="AC21" s="60"/>
    </row>
    <row r="22" spans="1:29" ht="25.35" customHeight="1">
      <c r="A22" s="63">
        <v>10</v>
      </c>
      <c r="B22" s="63">
        <v>6</v>
      </c>
      <c r="C22" s="68" t="s">
        <v>159</v>
      </c>
      <c r="D22" s="67">
        <v>6664.93</v>
      </c>
      <c r="E22" s="66">
        <v>19391.88</v>
      </c>
      <c r="F22" s="70">
        <f>(D22-E22)/E22</f>
        <v>-0.65630305055518079</v>
      </c>
      <c r="G22" s="67">
        <v>1092</v>
      </c>
      <c r="H22" s="66">
        <v>74</v>
      </c>
      <c r="I22" s="66">
        <f t="shared" si="2"/>
        <v>14.756756756756756</v>
      </c>
      <c r="J22" s="66">
        <v>9</v>
      </c>
      <c r="K22" s="66">
        <v>3</v>
      </c>
      <c r="L22" s="67">
        <v>107779</v>
      </c>
      <c r="M22" s="67">
        <v>15103</v>
      </c>
      <c r="N22" s="65">
        <v>44603</v>
      </c>
      <c r="O22" s="64" t="s">
        <v>37</v>
      </c>
      <c r="P22" s="61"/>
      <c r="Q22" s="73"/>
      <c r="R22" s="73"/>
      <c r="S22" s="59"/>
      <c r="T22" s="73"/>
      <c r="V22" s="74"/>
      <c r="W22" s="74"/>
      <c r="X22" s="75"/>
      <c r="Y22" s="2"/>
      <c r="Z22" s="74"/>
      <c r="AA22" s="75"/>
      <c r="AB22" s="60"/>
      <c r="AC22" s="60"/>
    </row>
    <row r="23" spans="1:29" ht="25.35" customHeight="1">
      <c r="A23" s="41"/>
      <c r="B23" s="41"/>
      <c r="C23" s="52" t="s">
        <v>52</v>
      </c>
      <c r="D23" s="62">
        <f>SUM(D13:D22)</f>
        <v>151257.18999999997</v>
      </c>
      <c r="E23" s="62">
        <v>284045.58</v>
      </c>
      <c r="F23" s="20">
        <f>(D23-E23)/E23</f>
        <v>-0.46748972471249167</v>
      </c>
      <c r="G23" s="62">
        <f t="shared" ref="G23" si="3">SUM(G13:G22)</f>
        <v>24688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7</v>
      </c>
      <c r="C25" s="68" t="s">
        <v>205</v>
      </c>
      <c r="D25" s="67">
        <v>5893.95</v>
      </c>
      <c r="E25" s="66">
        <v>19014.330000000002</v>
      </c>
      <c r="F25" s="70">
        <f>(D25-E25)/E25</f>
        <v>-0.69002589099905176</v>
      </c>
      <c r="G25" s="67">
        <v>896</v>
      </c>
      <c r="H25" s="66">
        <v>69</v>
      </c>
      <c r="I25" s="66">
        <f>G25/H25</f>
        <v>12.985507246376812</v>
      </c>
      <c r="J25" s="66">
        <v>8</v>
      </c>
      <c r="K25" s="66">
        <v>4</v>
      </c>
      <c r="L25" s="67">
        <v>141882.63</v>
      </c>
      <c r="M25" s="67">
        <v>19749</v>
      </c>
      <c r="N25" s="65">
        <v>44596</v>
      </c>
      <c r="O25" s="64" t="s">
        <v>41</v>
      </c>
      <c r="P25" s="61"/>
      <c r="Q25" s="73"/>
      <c r="R25" s="73"/>
      <c r="S25" s="73"/>
      <c r="T25" s="73"/>
      <c r="V25" s="57"/>
      <c r="W25" s="57"/>
      <c r="X25" s="57"/>
      <c r="Y25" s="2"/>
      <c r="Z25" s="74"/>
      <c r="AA25" s="75"/>
      <c r="AB25" s="60"/>
      <c r="AC25" s="60"/>
    </row>
    <row r="26" spans="1:29" ht="25.35" customHeight="1">
      <c r="A26" s="63">
        <v>12</v>
      </c>
      <c r="B26" s="63" t="s">
        <v>34</v>
      </c>
      <c r="C26" s="68" t="s">
        <v>74</v>
      </c>
      <c r="D26" s="67">
        <v>4909.17</v>
      </c>
      <c r="E26" s="66" t="s">
        <v>36</v>
      </c>
      <c r="F26" s="66" t="s">
        <v>36</v>
      </c>
      <c r="G26" s="67">
        <v>848</v>
      </c>
      <c r="H26" s="66">
        <v>130</v>
      </c>
      <c r="I26" s="66">
        <f>G26/H26</f>
        <v>6.523076923076923</v>
      </c>
      <c r="J26" s="66">
        <v>17</v>
      </c>
      <c r="K26" s="66">
        <v>1</v>
      </c>
      <c r="L26" s="67">
        <v>5297</v>
      </c>
      <c r="M26" s="67">
        <v>940</v>
      </c>
      <c r="N26" s="65">
        <v>44617</v>
      </c>
      <c r="O26" s="64" t="s">
        <v>37</v>
      </c>
      <c r="P26" s="61"/>
      <c r="Q26" s="73"/>
      <c r="R26" s="73"/>
      <c r="S26" s="73"/>
      <c r="T26" s="73"/>
      <c r="W26" s="74"/>
      <c r="X26" s="75"/>
      <c r="Y26" s="2"/>
      <c r="Z26" s="74"/>
      <c r="AA26" s="75"/>
      <c r="AB26" s="60"/>
      <c r="AC26" s="60"/>
    </row>
    <row r="27" spans="1:29" ht="25.35" customHeight="1">
      <c r="A27" s="63">
        <v>13</v>
      </c>
      <c r="B27" s="63">
        <v>9</v>
      </c>
      <c r="C27" s="68" t="s">
        <v>183</v>
      </c>
      <c r="D27" s="67">
        <v>3853.21</v>
      </c>
      <c r="E27" s="66">
        <v>9517.0800000000017</v>
      </c>
      <c r="F27" s="70">
        <f>(D27-E27)/E27</f>
        <v>-0.59512686664397074</v>
      </c>
      <c r="G27" s="67">
        <v>577</v>
      </c>
      <c r="H27" s="66" t="s">
        <v>36</v>
      </c>
      <c r="I27" s="66" t="s">
        <v>36</v>
      </c>
      <c r="J27" s="66">
        <v>9</v>
      </c>
      <c r="K27" s="66">
        <v>9</v>
      </c>
      <c r="L27" s="67">
        <v>616426.71</v>
      </c>
      <c r="M27" s="67">
        <v>86746</v>
      </c>
      <c r="N27" s="65">
        <v>44561</v>
      </c>
      <c r="O27" s="64" t="s">
        <v>184</v>
      </c>
      <c r="P27" s="61"/>
      <c r="Q27" s="73"/>
      <c r="R27" s="73"/>
      <c r="S27" s="73"/>
      <c r="T27" s="73"/>
      <c r="V27" s="74"/>
      <c r="W27" s="74"/>
      <c r="X27" s="75"/>
      <c r="Y27" s="2"/>
      <c r="Z27" s="74"/>
      <c r="AA27" s="75"/>
      <c r="AB27" s="60"/>
      <c r="AC27" s="60"/>
    </row>
    <row r="28" spans="1:29" ht="25.35" customHeight="1">
      <c r="A28" s="63">
        <v>14</v>
      </c>
      <c r="B28" s="63">
        <v>11</v>
      </c>
      <c r="C28" s="68" t="s">
        <v>171</v>
      </c>
      <c r="D28" s="67">
        <v>3736.81</v>
      </c>
      <c r="E28" s="67">
        <v>7911.88</v>
      </c>
      <c r="F28" s="70">
        <f>(D28-E28)/E28</f>
        <v>-0.52769632502009634</v>
      </c>
      <c r="G28" s="67">
        <v>725</v>
      </c>
      <c r="H28" s="66">
        <v>34</v>
      </c>
      <c r="I28" s="66">
        <f>G28/H28</f>
        <v>21.323529411764707</v>
      </c>
      <c r="J28" s="66">
        <v>5</v>
      </c>
      <c r="K28" s="66">
        <v>14</v>
      </c>
      <c r="L28" s="67">
        <v>209505</v>
      </c>
      <c r="M28" s="67">
        <v>41689</v>
      </c>
      <c r="N28" s="65">
        <v>44526</v>
      </c>
      <c r="O28" s="64" t="s">
        <v>43</v>
      </c>
      <c r="P28" s="61"/>
      <c r="Q28" s="73"/>
      <c r="R28" s="73"/>
      <c r="S28" s="73"/>
      <c r="T28" s="73"/>
      <c r="U28" s="61"/>
      <c r="V28" s="61"/>
      <c r="W28" s="60"/>
      <c r="X28" s="2"/>
      <c r="Y28" s="60"/>
      <c r="Z28" s="61"/>
      <c r="AC28" s="60"/>
    </row>
    <row r="29" spans="1:29" ht="25.35" customHeight="1">
      <c r="A29" s="63">
        <v>15</v>
      </c>
      <c r="B29" s="63" t="s">
        <v>34</v>
      </c>
      <c r="C29" s="68" t="s">
        <v>181</v>
      </c>
      <c r="D29" s="67">
        <v>2858.75</v>
      </c>
      <c r="E29" s="66" t="s">
        <v>36</v>
      </c>
      <c r="F29" s="66" t="s">
        <v>36</v>
      </c>
      <c r="G29" s="67">
        <v>447</v>
      </c>
      <c r="H29" s="66">
        <v>40</v>
      </c>
      <c r="I29" s="66">
        <f>G29/H29</f>
        <v>11.175000000000001</v>
      </c>
      <c r="J29" s="66">
        <v>13</v>
      </c>
      <c r="K29" s="66">
        <v>1</v>
      </c>
      <c r="L29" s="67">
        <v>2858.75</v>
      </c>
      <c r="M29" s="67">
        <v>447</v>
      </c>
      <c r="N29" s="65">
        <v>44617</v>
      </c>
      <c r="O29" s="64" t="s">
        <v>182</v>
      </c>
      <c r="P29" s="61"/>
      <c r="Q29" s="73"/>
      <c r="R29" s="73"/>
      <c r="S29" s="73"/>
      <c r="T29" s="73"/>
      <c r="V29" s="74"/>
      <c r="W29" s="74"/>
      <c r="X29" s="74"/>
      <c r="Y29" s="75"/>
      <c r="Z29" s="75"/>
      <c r="AA29" s="2"/>
      <c r="AB29" s="60"/>
      <c r="AC29" s="60"/>
    </row>
    <row r="30" spans="1:29" ht="25.35" customHeight="1">
      <c r="A30" s="63">
        <v>16</v>
      </c>
      <c r="B30" s="63">
        <v>8</v>
      </c>
      <c r="C30" s="68" t="s">
        <v>163</v>
      </c>
      <c r="D30" s="67">
        <v>2833.01</v>
      </c>
      <c r="E30" s="66">
        <v>10048.86</v>
      </c>
      <c r="F30" s="70">
        <f t="shared" ref="F30:F35" si="4">(D30-E30)/E30</f>
        <v>-0.71807647832689481</v>
      </c>
      <c r="G30" s="67">
        <v>443</v>
      </c>
      <c r="H30" s="66">
        <v>27</v>
      </c>
      <c r="I30" s="66">
        <f>G30/H30</f>
        <v>16.407407407407408</v>
      </c>
      <c r="J30" s="66">
        <v>6</v>
      </c>
      <c r="K30" s="66">
        <v>2</v>
      </c>
      <c r="L30" s="67">
        <v>12882</v>
      </c>
      <c r="M30" s="67">
        <v>1920</v>
      </c>
      <c r="N30" s="65">
        <v>44610</v>
      </c>
      <c r="O30" s="64" t="s">
        <v>39</v>
      </c>
      <c r="P30" s="61"/>
      <c r="Q30" s="73"/>
      <c r="R30" s="73"/>
      <c r="S30" s="73"/>
      <c r="T30" s="73"/>
      <c r="V30" s="61"/>
      <c r="W30" s="74"/>
      <c r="X30" s="74"/>
      <c r="Y30" s="75"/>
      <c r="Z30" s="75"/>
      <c r="AA30" s="2"/>
      <c r="AB30" s="60"/>
      <c r="AC30" s="60"/>
    </row>
    <row r="31" spans="1:29" ht="25.35" customHeight="1">
      <c r="A31" s="63">
        <v>17</v>
      </c>
      <c r="B31" s="63">
        <v>10</v>
      </c>
      <c r="C31" s="68" t="s">
        <v>172</v>
      </c>
      <c r="D31" s="67">
        <v>2375</v>
      </c>
      <c r="E31" s="66">
        <v>8383</v>
      </c>
      <c r="F31" s="70">
        <f t="shared" si="4"/>
        <v>-0.71668853632351182</v>
      </c>
      <c r="G31" s="67">
        <v>449</v>
      </c>
      <c r="H31" s="66" t="s">
        <v>36</v>
      </c>
      <c r="I31" s="66" t="s">
        <v>36</v>
      </c>
      <c r="J31" s="66">
        <v>8</v>
      </c>
      <c r="K31" s="66">
        <v>4</v>
      </c>
      <c r="L31" s="67">
        <v>44348</v>
      </c>
      <c r="M31" s="67">
        <v>8977</v>
      </c>
      <c r="N31" s="65">
        <v>44596</v>
      </c>
      <c r="O31" s="64" t="s">
        <v>47</v>
      </c>
      <c r="P31" s="61"/>
      <c r="Q31" s="73"/>
      <c r="R31" s="73"/>
      <c r="S31" s="73"/>
      <c r="T31" s="73"/>
      <c r="U31" s="73"/>
      <c r="V31" s="73"/>
      <c r="W31" s="73"/>
      <c r="X31" s="75"/>
      <c r="Y31" s="2"/>
      <c r="Z31" s="75"/>
      <c r="AA31" s="60"/>
      <c r="AB31" s="60"/>
    </row>
    <row r="32" spans="1:29" ht="25.35" customHeight="1">
      <c r="A32" s="63">
        <v>18</v>
      </c>
      <c r="B32" s="63">
        <v>13</v>
      </c>
      <c r="C32" s="68" t="s">
        <v>213</v>
      </c>
      <c r="D32" s="67">
        <v>2335.4499999999998</v>
      </c>
      <c r="E32" s="67">
        <v>6356.1</v>
      </c>
      <c r="F32" s="70">
        <f t="shared" si="4"/>
        <v>-0.63256556693569965</v>
      </c>
      <c r="G32" s="67">
        <v>380</v>
      </c>
      <c r="H32" s="66">
        <v>22</v>
      </c>
      <c r="I32" s="66">
        <f>G32/H32</f>
        <v>17.272727272727273</v>
      </c>
      <c r="J32" s="66">
        <v>5</v>
      </c>
      <c r="K32" s="66">
        <v>11</v>
      </c>
      <c r="L32" s="67">
        <v>796501.55</v>
      </c>
      <c r="M32" s="67">
        <v>115765</v>
      </c>
      <c r="N32" s="65">
        <v>44547</v>
      </c>
      <c r="O32" s="64" t="s">
        <v>142</v>
      </c>
      <c r="P32" s="61"/>
      <c r="Q32" s="73"/>
      <c r="R32" s="73"/>
      <c r="S32" s="73"/>
      <c r="T32" s="73"/>
      <c r="U32" s="73"/>
      <c r="V32" s="73"/>
      <c r="W32" s="73"/>
      <c r="X32" s="75"/>
      <c r="Y32" s="2"/>
      <c r="Z32" s="75"/>
      <c r="AA32" s="60"/>
      <c r="AB32" s="60"/>
    </row>
    <row r="33" spans="1:29" ht="25.35" customHeight="1">
      <c r="A33" s="63">
        <v>19</v>
      </c>
      <c r="B33" s="63">
        <v>12</v>
      </c>
      <c r="C33" s="68" t="s">
        <v>62</v>
      </c>
      <c r="D33" s="67">
        <v>2256.75</v>
      </c>
      <c r="E33" s="66">
        <v>7346.54</v>
      </c>
      <c r="F33" s="70">
        <f t="shared" si="4"/>
        <v>-0.69281457665785529</v>
      </c>
      <c r="G33" s="67">
        <v>451</v>
      </c>
      <c r="H33" s="66">
        <v>43</v>
      </c>
      <c r="I33" s="66">
        <f>G33/H33</f>
        <v>10.488372093023257</v>
      </c>
      <c r="J33" s="66">
        <v>7</v>
      </c>
      <c r="K33" s="66">
        <v>8</v>
      </c>
      <c r="L33" s="67">
        <v>178312</v>
      </c>
      <c r="M33" s="67">
        <v>34924</v>
      </c>
      <c r="N33" s="65">
        <v>44568</v>
      </c>
      <c r="O33" s="64" t="s">
        <v>39</v>
      </c>
      <c r="P33" s="61"/>
      <c r="Q33" s="73"/>
      <c r="R33" s="73"/>
      <c r="S33" s="73"/>
      <c r="T33" s="74"/>
      <c r="U33" s="74"/>
      <c r="V33" s="74"/>
      <c r="W33" s="74"/>
      <c r="X33" s="75"/>
      <c r="Y33" s="2"/>
      <c r="Z33" s="74"/>
      <c r="AA33" s="60"/>
      <c r="AB33" s="60"/>
    </row>
    <row r="34" spans="1:29" ht="25.35" customHeight="1">
      <c r="A34" s="63">
        <v>20</v>
      </c>
      <c r="B34" s="63">
        <v>16</v>
      </c>
      <c r="C34" s="68" t="s">
        <v>70</v>
      </c>
      <c r="D34" s="67">
        <v>1763.06</v>
      </c>
      <c r="E34" s="67">
        <v>3873.2</v>
      </c>
      <c r="F34" s="70">
        <f t="shared" si="4"/>
        <v>-0.54480532892698541</v>
      </c>
      <c r="G34" s="67">
        <v>355</v>
      </c>
      <c r="H34" s="66">
        <v>24</v>
      </c>
      <c r="I34" s="66">
        <f>G34/H34</f>
        <v>14.791666666666666</v>
      </c>
      <c r="J34" s="66">
        <v>4</v>
      </c>
      <c r="K34" s="66">
        <v>10</v>
      </c>
      <c r="L34" s="67">
        <v>316815</v>
      </c>
      <c r="M34" s="67">
        <v>64290</v>
      </c>
      <c r="N34" s="65">
        <v>44554</v>
      </c>
      <c r="O34" s="64" t="s">
        <v>37</v>
      </c>
      <c r="P34" s="61"/>
      <c r="Q34" s="73"/>
      <c r="R34" s="73"/>
      <c r="S34" s="73"/>
      <c r="T34" s="73"/>
      <c r="U34" s="74"/>
      <c r="V34" s="74"/>
      <c r="W34" s="74"/>
      <c r="X34" s="75"/>
      <c r="Y34" s="2"/>
      <c r="Z34" s="75"/>
      <c r="AA34" s="60"/>
      <c r="AB34" s="60"/>
    </row>
    <row r="35" spans="1:29" ht="25.2" customHeight="1">
      <c r="A35" s="41"/>
      <c r="B35" s="41"/>
      <c r="C35" s="52" t="s">
        <v>66</v>
      </c>
      <c r="D35" s="62">
        <f>SUM(D23:D34)</f>
        <v>184072.35</v>
      </c>
      <c r="E35" s="62">
        <v>328379.96000000002</v>
      </c>
      <c r="F35" s="20">
        <f t="shared" si="4"/>
        <v>-0.43945315664208012</v>
      </c>
      <c r="G35" s="62">
        <f t="shared" ref="G35" si="5">SUM(G23:G34)</f>
        <v>30259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9" ht="25.35" customHeight="1">
      <c r="A37" s="63">
        <v>21</v>
      </c>
      <c r="B37" s="63">
        <v>15</v>
      </c>
      <c r="C37" s="68" t="s">
        <v>207</v>
      </c>
      <c r="D37" s="67">
        <v>1573.2</v>
      </c>
      <c r="E37" s="66">
        <v>3883.34</v>
      </c>
      <c r="F37" s="70">
        <f>(D37-E37)/E37</f>
        <v>-0.59488481564838525</v>
      </c>
      <c r="G37" s="67">
        <v>224</v>
      </c>
      <c r="H37" s="66">
        <v>12</v>
      </c>
      <c r="I37" s="66">
        <f>G37/H37</f>
        <v>18.666666666666668</v>
      </c>
      <c r="J37" s="66">
        <v>5</v>
      </c>
      <c r="K37" s="66">
        <v>6</v>
      </c>
      <c r="L37" s="67">
        <v>67056</v>
      </c>
      <c r="M37" s="67">
        <v>10297</v>
      </c>
      <c r="N37" s="65">
        <v>44582</v>
      </c>
      <c r="O37" s="64" t="s">
        <v>43</v>
      </c>
      <c r="P37" s="61"/>
      <c r="Q37" s="73"/>
      <c r="R37" s="73"/>
      <c r="S37" s="73"/>
      <c r="T37" s="73"/>
      <c r="U37" s="74"/>
      <c r="V37" s="74"/>
      <c r="W37" s="74"/>
      <c r="X37" s="75"/>
      <c r="Y37" s="2"/>
      <c r="Z37" s="75"/>
      <c r="AA37" s="60"/>
      <c r="AB37" s="60"/>
    </row>
    <row r="38" spans="1:29" ht="25.35" customHeight="1">
      <c r="A38" s="63">
        <v>22</v>
      </c>
      <c r="B38" s="63" t="s">
        <v>34</v>
      </c>
      <c r="C38" s="68" t="s">
        <v>223</v>
      </c>
      <c r="D38" s="67">
        <v>1506</v>
      </c>
      <c r="E38" s="66" t="s">
        <v>36</v>
      </c>
      <c r="F38" s="66" t="s">
        <v>36</v>
      </c>
      <c r="G38" s="67">
        <v>281</v>
      </c>
      <c r="H38" s="66">
        <v>11</v>
      </c>
      <c r="I38" s="66">
        <f>G38/H38</f>
        <v>25.545454545454547</v>
      </c>
      <c r="J38" s="66">
        <v>3</v>
      </c>
      <c r="K38" s="66">
        <v>1</v>
      </c>
      <c r="L38" s="67">
        <v>1506</v>
      </c>
      <c r="M38" s="67">
        <v>281</v>
      </c>
      <c r="N38" s="65">
        <v>44617</v>
      </c>
      <c r="O38" s="64" t="s">
        <v>139</v>
      </c>
      <c r="P38" s="61"/>
      <c r="Q38" s="73"/>
      <c r="R38" s="73"/>
      <c r="S38" s="73"/>
      <c r="T38" s="73"/>
      <c r="U38" s="59"/>
      <c r="V38" s="74"/>
      <c r="W38" s="74"/>
      <c r="X38" s="60"/>
      <c r="Y38" s="75"/>
      <c r="Z38" s="75"/>
      <c r="AA38" s="2"/>
      <c r="AB38" s="60"/>
      <c r="AC38" s="60"/>
    </row>
    <row r="39" spans="1:29" ht="25.35" customHeight="1">
      <c r="A39" s="63">
        <v>23</v>
      </c>
      <c r="B39" s="63">
        <v>23</v>
      </c>
      <c r="C39" s="68" t="s">
        <v>160</v>
      </c>
      <c r="D39" s="67">
        <v>1498</v>
      </c>
      <c r="E39" s="66">
        <v>1153</v>
      </c>
      <c r="F39" s="70">
        <f t="shared" ref="F39:F47" si="6">(D39-E39)/E39</f>
        <v>0.29921942758022552</v>
      </c>
      <c r="G39" s="67">
        <v>379</v>
      </c>
      <c r="H39" s="66" t="s">
        <v>36</v>
      </c>
      <c r="I39" s="66" t="s">
        <v>36</v>
      </c>
      <c r="J39" s="66">
        <v>2</v>
      </c>
      <c r="K39" s="66">
        <v>7</v>
      </c>
      <c r="L39" s="67">
        <v>49930</v>
      </c>
      <c r="M39" s="67">
        <v>8822</v>
      </c>
      <c r="N39" s="65">
        <v>44575</v>
      </c>
      <c r="O39" s="64" t="s">
        <v>47</v>
      </c>
      <c r="P39" s="61"/>
      <c r="Q39" s="73"/>
      <c r="R39" s="73"/>
      <c r="S39" s="73"/>
      <c r="T39" s="73"/>
      <c r="U39" s="73"/>
      <c r="V39" s="73"/>
      <c r="W39" s="74"/>
      <c r="X39" s="60"/>
      <c r="Y39" s="75"/>
      <c r="Z39" s="75"/>
      <c r="AA39" s="2"/>
      <c r="AB39" s="60"/>
    </row>
    <row r="40" spans="1:29" ht="25.35" customHeight="1">
      <c r="A40" s="63">
        <v>24</v>
      </c>
      <c r="B40" s="63">
        <v>17</v>
      </c>
      <c r="C40" s="68" t="s">
        <v>148</v>
      </c>
      <c r="D40" s="67">
        <v>1322</v>
      </c>
      <c r="E40" s="66">
        <v>3070.7799999999997</v>
      </c>
      <c r="F40" s="70">
        <f t="shared" si="6"/>
        <v>-0.56949048775881039</v>
      </c>
      <c r="G40" s="67">
        <v>211</v>
      </c>
      <c r="H40" s="66">
        <v>10</v>
      </c>
      <c r="I40" s="66">
        <f>G40/H40</f>
        <v>21.1</v>
      </c>
      <c r="J40" s="66">
        <v>3</v>
      </c>
      <c r="K40" s="66">
        <v>5</v>
      </c>
      <c r="L40" s="67">
        <v>25024.78</v>
      </c>
      <c r="M40" s="67">
        <v>4165</v>
      </c>
      <c r="N40" s="65">
        <v>44589</v>
      </c>
      <c r="O40" s="64" t="s">
        <v>139</v>
      </c>
      <c r="P40" s="61"/>
      <c r="Q40" s="73"/>
      <c r="R40" s="73"/>
      <c r="S40" s="73"/>
      <c r="T40" s="73"/>
      <c r="U40" s="74"/>
      <c r="V40" s="74"/>
      <c r="W40" s="74"/>
      <c r="X40" s="60"/>
      <c r="Y40" s="75"/>
      <c r="Z40" s="75"/>
      <c r="AA40" s="2"/>
      <c r="AB40" s="60"/>
      <c r="AC40" s="60"/>
    </row>
    <row r="41" spans="1:29" ht="25.35" customHeight="1">
      <c r="A41" s="63">
        <v>25</v>
      </c>
      <c r="B41" s="63">
        <v>22</v>
      </c>
      <c r="C41" s="68" t="s">
        <v>161</v>
      </c>
      <c r="D41" s="67">
        <v>673.23</v>
      </c>
      <c r="E41" s="67">
        <v>1473.52</v>
      </c>
      <c r="F41" s="70">
        <f t="shared" si="6"/>
        <v>-0.5431144470383843</v>
      </c>
      <c r="G41" s="67">
        <v>98</v>
      </c>
      <c r="H41" s="66">
        <v>7</v>
      </c>
      <c r="I41" s="66">
        <f>G41/H41</f>
        <v>14</v>
      </c>
      <c r="J41" s="66">
        <v>3</v>
      </c>
      <c r="K41" s="66">
        <v>14</v>
      </c>
      <c r="L41" s="67">
        <v>639164</v>
      </c>
      <c r="M41" s="67">
        <v>92145</v>
      </c>
      <c r="N41" s="65">
        <v>44526</v>
      </c>
      <c r="O41" s="64" t="s">
        <v>37</v>
      </c>
      <c r="P41" s="61"/>
      <c r="Q41" s="73"/>
      <c r="R41" s="73"/>
      <c r="S41" s="73"/>
      <c r="T41" s="73"/>
      <c r="U41" s="74"/>
      <c r="V41" s="74"/>
      <c r="W41" s="74"/>
      <c r="X41" s="75"/>
      <c r="Y41" s="2"/>
      <c r="Z41" s="75"/>
      <c r="AA41" s="60"/>
      <c r="AB41" s="60"/>
    </row>
    <row r="42" spans="1:29" ht="25.35" customHeight="1">
      <c r="A42" s="63">
        <v>26</v>
      </c>
      <c r="B42" s="63">
        <v>21</v>
      </c>
      <c r="C42" s="68" t="s">
        <v>68</v>
      </c>
      <c r="D42" s="67">
        <v>661</v>
      </c>
      <c r="E42" s="66">
        <v>1706</v>
      </c>
      <c r="F42" s="70">
        <f t="shared" si="6"/>
        <v>-0.61254396248534582</v>
      </c>
      <c r="G42" s="67">
        <v>103</v>
      </c>
      <c r="H42" s="66" t="s">
        <v>36</v>
      </c>
      <c r="I42" s="66" t="s">
        <v>36</v>
      </c>
      <c r="J42" s="66">
        <v>3</v>
      </c>
      <c r="K42" s="66">
        <v>3</v>
      </c>
      <c r="L42" s="67">
        <v>14892</v>
      </c>
      <c r="M42" s="67">
        <v>2417</v>
      </c>
      <c r="N42" s="65">
        <v>44603</v>
      </c>
      <c r="O42" s="64" t="s">
        <v>47</v>
      </c>
      <c r="P42" s="61"/>
      <c r="Q42" s="73"/>
      <c r="R42" s="73"/>
      <c r="S42" s="75"/>
      <c r="T42" s="75"/>
      <c r="U42" s="75"/>
      <c r="V42" s="75"/>
      <c r="W42" s="74"/>
      <c r="X42" s="75"/>
      <c r="Y42" s="2"/>
      <c r="Z42" s="75"/>
      <c r="AA42" s="60"/>
      <c r="AB42" s="60"/>
    </row>
    <row r="43" spans="1:29" ht="25.35" customHeight="1">
      <c r="A43" s="63">
        <v>27</v>
      </c>
      <c r="B43" s="76">
        <v>20</v>
      </c>
      <c r="C43" s="68" t="s">
        <v>83</v>
      </c>
      <c r="D43" s="67">
        <v>546.95000000000005</v>
      </c>
      <c r="E43" s="66">
        <v>1894.72</v>
      </c>
      <c r="F43" s="70">
        <f t="shared" si="6"/>
        <v>-0.71132937848336431</v>
      </c>
      <c r="G43" s="67">
        <v>106</v>
      </c>
      <c r="H43" s="66">
        <v>7</v>
      </c>
      <c r="I43" s="66">
        <f>G43/H43</f>
        <v>15.142857142857142</v>
      </c>
      <c r="J43" s="66">
        <v>4</v>
      </c>
      <c r="K43" s="66">
        <v>5</v>
      </c>
      <c r="L43" s="67">
        <v>35850</v>
      </c>
      <c r="M43" s="67">
        <v>6907</v>
      </c>
      <c r="N43" s="65">
        <v>44589</v>
      </c>
      <c r="O43" s="64" t="s">
        <v>84</v>
      </c>
      <c r="P43" s="61"/>
      <c r="Q43" s="73"/>
      <c r="R43" s="73"/>
      <c r="S43" s="73"/>
      <c r="T43" s="73"/>
      <c r="U43" s="74"/>
      <c r="V43" s="74"/>
      <c r="W43" s="74"/>
      <c r="X43" s="75"/>
      <c r="Y43" s="75"/>
      <c r="Z43" s="2"/>
      <c r="AA43" s="60"/>
      <c r="AB43" s="60"/>
    </row>
    <row r="44" spans="1:29" ht="25.35" customHeight="1">
      <c r="A44" s="63">
        <v>28</v>
      </c>
      <c r="B44" s="76">
        <v>18</v>
      </c>
      <c r="C44" s="68" t="s">
        <v>229</v>
      </c>
      <c r="D44" s="67">
        <v>533.80999999999995</v>
      </c>
      <c r="E44" s="66">
        <v>2088.4699999999998</v>
      </c>
      <c r="F44" s="70">
        <f t="shared" si="6"/>
        <v>-0.7444014038985477</v>
      </c>
      <c r="G44" s="67">
        <v>97</v>
      </c>
      <c r="H44" s="66">
        <v>6</v>
      </c>
      <c r="I44" s="66">
        <f>G44/H44</f>
        <v>16.166666666666668</v>
      </c>
      <c r="J44" s="66">
        <v>3</v>
      </c>
      <c r="K44" s="66">
        <v>6</v>
      </c>
      <c r="L44" s="67">
        <v>47378.28</v>
      </c>
      <c r="M44" s="67">
        <v>8927</v>
      </c>
      <c r="N44" s="65">
        <v>44582</v>
      </c>
      <c r="O44" s="64" t="s">
        <v>101</v>
      </c>
      <c r="P44" s="61"/>
      <c r="Q44" s="73"/>
      <c r="R44" s="73"/>
      <c r="S44" s="73"/>
      <c r="T44" s="73"/>
      <c r="U44" s="74"/>
      <c r="V44" s="74"/>
      <c r="W44" s="2"/>
      <c r="X44" s="60"/>
      <c r="Y44" s="75"/>
      <c r="Z44" s="74"/>
      <c r="AA44" s="75"/>
      <c r="AB44" s="60"/>
    </row>
    <row r="45" spans="1:29" ht="25.35" customHeight="1">
      <c r="A45" s="63">
        <v>29</v>
      </c>
      <c r="B45" s="76">
        <v>25</v>
      </c>
      <c r="C45" s="68" t="s">
        <v>230</v>
      </c>
      <c r="D45" s="67">
        <v>211</v>
      </c>
      <c r="E45" s="66">
        <v>459</v>
      </c>
      <c r="F45" s="70">
        <f t="shared" si="6"/>
        <v>-0.54030501089324623</v>
      </c>
      <c r="G45" s="67">
        <v>39</v>
      </c>
      <c r="H45" s="66" t="s">
        <v>36</v>
      </c>
      <c r="I45" s="66" t="s">
        <v>36</v>
      </c>
      <c r="J45" s="66">
        <v>1</v>
      </c>
      <c r="K45" s="66">
        <v>7</v>
      </c>
      <c r="L45" s="67">
        <v>26036</v>
      </c>
      <c r="M45" s="67">
        <v>5573</v>
      </c>
      <c r="N45" s="65">
        <v>44575</v>
      </c>
      <c r="O45" s="64" t="s">
        <v>47</v>
      </c>
      <c r="P45" s="61"/>
      <c r="Q45" s="73"/>
      <c r="R45" s="73"/>
      <c r="S45" s="73"/>
      <c r="T45" s="73"/>
      <c r="U45" s="74"/>
      <c r="V45" s="74"/>
      <c r="W45" s="74"/>
      <c r="X45" s="75"/>
      <c r="Y45" s="2"/>
      <c r="Z45" s="60"/>
      <c r="AA45" s="75"/>
      <c r="AB45" s="60"/>
    </row>
    <row r="46" spans="1:29" ht="25.35" customHeight="1">
      <c r="A46" s="63">
        <v>30</v>
      </c>
      <c r="B46" s="63">
        <v>19</v>
      </c>
      <c r="C46" s="68" t="s">
        <v>231</v>
      </c>
      <c r="D46" s="67">
        <v>198</v>
      </c>
      <c r="E46" s="66">
        <v>1958.84</v>
      </c>
      <c r="F46" s="70">
        <f t="shared" si="6"/>
        <v>-0.89891976884278446</v>
      </c>
      <c r="G46" s="67">
        <v>35</v>
      </c>
      <c r="H46" s="66">
        <v>7</v>
      </c>
      <c r="I46" s="66">
        <f>G46/H46</f>
        <v>5</v>
      </c>
      <c r="J46" s="66">
        <v>2</v>
      </c>
      <c r="K46" s="66">
        <v>4</v>
      </c>
      <c r="L46" s="67">
        <v>25886.52</v>
      </c>
      <c r="M46" s="67">
        <v>5032</v>
      </c>
      <c r="N46" s="65">
        <v>44596</v>
      </c>
      <c r="O46" s="64" t="s">
        <v>232</v>
      </c>
      <c r="P46" s="61"/>
      <c r="Q46" s="73"/>
      <c r="R46" s="73"/>
      <c r="S46" s="73"/>
      <c r="T46" s="73"/>
      <c r="U46" s="74"/>
      <c r="V46" s="74"/>
      <c r="W46" s="74"/>
      <c r="X46" s="60"/>
      <c r="Y46" s="75"/>
      <c r="Z46" s="75"/>
      <c r="AA46" s="2"/>
      <c r="AB46" s="60"/>
    </row>
    <row r="47" spans="1:29" ht="25.2" customHeight="1">
      <c r="A47" s="41"/>
      <c r="B47" s="41"/>
      <c r="C47" s="52" t="s">
        <v>90</v>
      </c>
      <c r="D47" s="62">
        <f>SUM(D35:D46)</f>
        <v>192795.54000000004</v>
      </c>
      <c r="E47" s="62">
        <v>334942.08000000002</v>
      </c>
      <c r="F47" s="20">
        <f t="shared" si="6"/>
        <v>-0.42439140522444946</v>
      </c>
      <c r="G47" s="62">
        <f t="shared" ref="G47" si="7">SUM(G35:G46)</f>
        <v>31832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35" ht="25.35" customHeight="1">
      <c r="A49" s="63">
        <v>31</v>
      </c>
      <c r="B49" s="63">
        <v>26</v>
      </c>
      <c r="C49" s="68" t="s">
        <v>149</v>
      </c>
      <c r="D49" s="67">
        <v>125</v>
      </c>
      <c r="E49" s="66">
        <v>416.5</v>
      </c>
      <c r="F49" s="70">
        <f>(D49-E49)/E49</f>
        <v>-0.69987995198079234</v>
      </c>
      <c r="G49" s="67">
        <v>22</v>
      </c>
      <c r="H49" s="66">
        <v>2</v>
      </c>
      <c r="I49" s="66">
        <f t="shared" ref="I49:I54" si="8">G49/H49</f>
        <v>11</v>
      </c>
      <c r="J49" s="66">
        <v>1</v>
      </c>
      <c r="K49" s="66">
        <v>13</v>
      </c>
      <c r="L49" s="67">
        <v>11887.5</v>
      </c>
      <c r="M49" s="67">
        <v>2426</v>
      </c>
      <c r="N49" s="65">
        <v>44533</v>
      </c>
      <c r="O49" s="64" t="s">
        <v>139</v>
      </c>
      <c r="P49" s="61"/>
      <c r="Q49" s="73"/>
      <c r="R49" s="73"/>
      <c r="S49" s="73"/>
      <c r="T49" s="73"/>
      <c r="U49" s="74"/>
      <c r="V49" s="74"/>
      <c r="W49" s="74"/>
      <c r="X49" s="75"/>
      <c r="Y49" s="2"/>
      <c r="Z49" s="60"/>
      <c r="AA49" s="75"/>
      <c r="AB49" s="60"/>
      <c r="AE49" s="73"/>
      <c r="AF49" s="57"/>
      <c r="AG49" s="57"/>
      <c r="AH49" s="57"/>
      <c r="AI49" s="57"/>
    </row>
    <row r="50" spans="1:35" ht="25.35" customHeight="1">
      <c r="A50" s="63">
        <v>32</v>
      </c>
      <c r="B50" s="63">
        <v>28</v>
      </c>
      <c r="C50" s="68" t="s">
        <v>156</v>
      </c>
      <c r="D50" s="67">
        <v>94</v>
      </c>
      <c r="E50" s="66">
        <v>178</v>
      </c>
      <c r="F50" s="70">
        <f>(D50-E50)/E50</f>
        <v>-0.47191011235955055</v>
      </c>
      <c r="G50" s="67">
        <v>14</v>
      </c>
      <c r="H50" s="66">
        <v>2</v>
      </c>
      <c r="I50" s="66">
        <f t="shared" si="8"/>
        <v>7</v>
      </c>
      <c r="J50" s="66">
        <v>1</v>
      </c>
      <c r="K50" s="66">
        <v>9</v>
      </c>
      <c r="L50" s="67">
        <v>8733</v>
      </c>
      <c r="M50" s="67">
        <v>1608</v>
      </c>
      <c r="N50" s="65">
        <v>44561</v>
      </c>
      <c r="O50" s="64" t="s">
        <v>139</v>
      </c>
      <c r="P50" s="61"/>
      <c r="Q50" s="73"/>
      <c r="R50" s="73"/>
      <c r="S50" s="73"/>
      <c r="T50" s="73"/>
      <c r="U50" s="74"/>
      <c r="V50" s="74"/>
      <c r="W50" s="74"/>
      <c r="X50" s="75"/>
      <c r="Y50" s="2"/>
      <c r="Z50" s="60"/>
      <c r="AA50" s="75"/>
      <c r="AB50" s="60"/>
    </row>
    <row r="51" spans="1:35" ht="25.35" customHeight="1">
      <c r="A51" s="63">
        <v>33</v>
      </c>
      <c r="B51" s="63">
        <v>14</v>
      </c>
      <c r="C51" s="68" t="s">
        <v>233</v>
      </c>
      <c r="D51" s="67">
        <v>35</v>
      </c>
      <c r="E51" s="66">
        <v>5950.51</v>
      </c>
      <c r="F51" s="70">
        <f>(D51-E51)/E51</f>
        <v>-0.99411815121729064</v>
      </c>
      <c r="G51" s="67">
        <v>7</v>
      </c>
      <c r="H51" s="66">
        <v>1</v>
      </c>
      <c r="I51" s="66">
        <f t="shared" si="8"/>
        <v>7</v>
      </c>
      <c r="J51" s="66">
        <v>1</v>
      </c>
      <c r="K51" s="66">
        <v>3</v>
      </c>
      <c r="L51" s="67">
        <v>15277</v>
      </c>
      <c r="M51" s="67">
        <v>2229</v>
      </c>
      <c r="N51" s="65">
        <v>44603</v>
      </c>
      <c r="O51" s="64" t="s">
        <v>84</v>
      </c>
      <c r="P51" s="61"/>
      <c r="Q51" s="73"/>
      <c r="R51" s="73"/>
      <c r="S51" s="73"/>
      <c r="T51" s="73"/>
      <c r="U51" s="74"/>
      <c r="V51" s="74"/>
      <c r="W51" s="74"/>
      <c r="X51" s="2"/>
      <c r="Y51" s="75"/>
      <c r="Z51" s="75"/>
      <c r="AA51" s="60"/>
      <c r="AB51" s="60"/>
      <c r="AE51" s="73"/>
      <c r="AF51" s="58"/>
      <c r="AG51" s="58"/>
      <c r="AH51" s="58"/>
      <c r="AI51" s="58"/>
    </row>
    <row r="52" spans="1:35" ht="25.35" customHeight="1">
      <c r="A52" s="63">
        <v>34</v>
      </c>
      <c r="B52" s="69" t="s">
        <v>36</v>
      </c>
      <c r="C52" s="68" t="s">
        <v>234</v>
      </c>
      <c r="D52" s="67">
        <v>30</v>
      </c>
      <c r="E52" s="66" t="s">
        <v>36</v>
      </c>
      <c r="F52" s="66" t="s">
        <v>36</v>
      </c>
      <c r="G52" s="67">
        <v>6</v>
      </c>
      <c r="H52" s="66">
        <v>1</v>
      </c>
      <c r="I52" s="66">
        <f t="shared" si="8"/>
        <v>6</v>
      </c>
      <c r="J52" s="66">
        <v>1</v>
      </c>
      <c r="K52" s="66" t="s">
        <v>36</v>
      </c>
      <c r="L52" s="67">
        <v>72713</v>
      </c>
      <c r="M52" s="67">
        <v>10328</v>
      </c>
      <c r="N52" s="65">
        <v>44575</v>
      </c>
      <c r="O52" s="64" t="s">
        <v>39</v>
      </c>
      <c r="P52" s="61"/>
      <c r="Q52" s="73"/>
      <c r="R52" s="73"/>
      <c r="S52" s="73"/>
      <c r="T52" s="73"/>
      <c r="U52" s="74"/>
      <c r="V52" s="74"/>
      <c r="W52" s="74"/>
      <c r="X52" s="2"/>
      <c r="Y52" s="75"/>
      <c r="Z52" s="75"/>
      <c r="AA52" s="60"/>
      <c r="AB52" s="60"/>
      <c r="AE52" s="73"/>
      <c r="AF52" s="58"/>
      <c r="AG52" s="58"/>
      <c r="AH52" s="58"/>
      <c r="AI52" s="58"/>
    </row>
    <row r="53" spans="1:35" ht="25.35" customHeight="1">
      <c r="A53" s="63">
        <v>35</v>
      </c>
      <c r="B53" s="69" t="s">
        <v>36</v>
      </c>
      <c r="C53" s="68" t="s">
        <v>235</v>
      </c>
      <c r="D53" s="67">
        <v>25</v>
      </c>
      <c r="E53" s="66" t="s">
        <v>36</v>
      </c>
      <c r="F53" s="66" t="s">
        <v>36</v>
      </c>
      <c r="G53" s="67">
        <v>5</v>
      </c>
      <c r="H53" s="66">
        <v>1</v>
      </c>
      <c r="I53" s="66">
        <f t="shared" si="8"/>
        <v>5</v>
      </c>
      <c r="J53" s="66">
        <v>1</v>
      </c>
      <c r="K53" s="66" t="s">
        <v>36</v>
      </c>
      <c r="L53" s="67">
        <v>16304</v>
      </c>
      <c r="M53" s="67">
        <v>2228</v>
      </c>
      <c r="N53" s="65">
        <v>44589</v>
      </c>
      <c r="O53" s="64" t="s">
        <v>84</v>
      </c>
      <c r="P53" s="61"/>
      <c r="Q53" s="73"/>
      <c r="R53" s="73"/>
      <c r="S53" s="73"/>
      <c r="T53" s="73"/>
      <c r="U53" s="74"/>
      <c r="V53" s="74"/>
      <c r="W53" s="74"/>
      <c r="X53" s="60"/>
      <c r="Y53" s="75"/>
      <c r="Z53" s="2"/>
      <c r="AA53" s="75"/>
      <c r="AB53" s="60"/>
    </row>
    <row r="54" spans="1:35" ht="25.35" customHeight="1">
      <c r="A54" s="63">
        <v>36</v>
      </c>
      <c r="B54" s="69" t="s">
        <v>36</v>
      </c>
      <c r="C54" s="68" t="s">
        <v>93</v>
      </c>
      <c r="D54" s="67">
        <v>14</v>
      </c>
      <c r="E54" s="66" t="s">
        <v>36</v>
      </c>
      <c r="F54" s="66" t="s">
        <v>36</v>
      </c>
      <c r="G54" s="67">
        <v>2</v>
      </c>
      <c r="H54" s="66">
        <v>1</v>
      </c>
      <c r="I54" s="66">
        <f t="shared" si="8"/>
        <v>2</v>
      </c>
      <c r="J54" s="66">
        <v>1</v>
      </c>
      <c r="K54" s="66" t="s">
        <v>36</v>
      </c>
      <c r="L54" s="67">
        <v>50099</v>
      </c>
      <c r="M54" s="67">
        <v>8581</v>
      </c>
      <c r="N54" s="65">
        <v>44512</v>
      </c>
      <c r="O54" s="64" t="s">
        <v>84</v>
      </c>
      <c r="P54" s="61"/>
      <c r="Q54" s="73"/>
      <c r="R54" s="73"/>
      <c r="S54" s="73"/>
      <c r="T54" s="73"/>
      <c r="U54" s="74"/>
      <c r="V54" s="74"/>
      <c r="W54" s="74"/>
      <c r="X54" s="60"/>
      <c r="Y54" s="75"/>
      <c r="Z54" s="75"/>
      <c r="AA54" s="2"/>
      <c r="AB54" s="60"/>
    </row>
    <row r="55" spans="1:35" ht="25.35" customHeight="1">
      <c r="A55" s="41"/>
      <c r="B55" s="41"/>
      <c r="C55" s="52" t="s">
        <v>236</v>
      </c>
      <c r="D55" s="62">
        <f>SUM(D47:D54)</f>
        <v>193118.54000000004</v>
      </c>
      <c r="E55" s="62">
        <v>335082.08</v>
      </c>
      <c r="F55" s="20">
        <f t="shared" ref="F55" si="9">(D55-E55)/E55</f>
        <v>-0.42366795622135323</v>
      </c>
      <c r="G55" s="62">
        <f t="shared" ref="G55" si="10">SUM(G47:G54)</f>
        <v>31888</v>
      </c>
      <c r="H55" s="62"/>
      <c r="I55" s="43"/>
      <c r="J55" s="42"/>
      <c r="K55" s="44"/>
      <c r="L55" s="45"/>
      <c r="M55" s="49"/>
      <c r="N55" s="46"/>
      <c r="O55" s="53"/>
      <c r="R55" s="61"/>
    </row>
    <row r="56" spans="1:35" ht="23.1" customHeight="1">
      <c r="W56" s="4"/>
    </row>
    <row r="57" spans="1:35" ht="17.25" customHeight="1"/>
    <row r="68" spans="16:18">
      <c r="R68" s="61"/>
    </row>
    <row r="73" spans="16:18">
      <c r="P73" s="61"/>
    </row>
    <row r="77" spans="16:18" ht="12" customHeight="1"/>
  </sheetData>
  <sortState xmlns:xlrd2="http://schemas.microsoft.com/office/spreadsheetml/2017/richdata2" ref="B14:O54">
    <sortCondition descending="1" ref="D14:D54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3F067-1069-4F8E-9469-7C81F3B31572}">
  <dimension ref="A1:AI73"/>
  <sheetViews>
    <sheetView topLeftCell="A13" zoomScale="60" zoomScaleNormal="60" workbookViewId="0">
      <selection activeCell="A45" sqref="A45:XFD4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2.6640625" style="1" customWidth="1"/>
    <col min="19" max="19" width="22.88671875" style="1" customWidth="1"/>
    <col min="20" max="20" width="20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.5546875" style="1" bestFit="1" customWidth="1"/>
    <col min="25" max="25" width="12" style="1" bestFit="1" customWidth="1"/>
    <col min="26" max="26" width="14.8867187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237</v>
      </c>
      <c r="F1" s="30"/>
      <c r="G1" s="30"/>
      <c r="H1" s="30"/>
      <c r="I1" s="30"/>
    </row>
    <row r="2" spans="1:29" ht="19.5" customHeight="1">
      <c r="E2" s="30" t="s">
        <v>238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Z5" s="4"/>
    </row>
    <row r="6" spans="1:29">
      <c r="A6" s="207"/>
      <c r="B6" s="207"/>
      <c r="C6" s="212"/>
      <c r="D6" s="32" t="s">
        <v>227</v>
      </c>
      <c r="E6" s="32" t="s">
        <v>239</v>
      </c>
      <c r="F6" s="212"/>
      <c r="G6" s="212" t="s">
        <v>227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  <c r="Z8" s="4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9">
      <c r="A10" s="207"/>
      <c r="B10" s="207"/>
      <c r="C10" s="212"/>
      <c r="D10" s="84" t="s">
        <v>228</v>
      </c>
      <c r="E10" s="84" t="s">
        <v>240</v>
      </c>
      <c r="F10" s="212"/>
      <c r="G10" s="84" t="s">
        <v>228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  <c r="Z11" s="4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2"/>
      <c r="Y12" s="60"/>
      <c r="Z12" s="4"/>
    </row>
    <row r="13" spans="1:29" ht="25.35" customHeight="1">
      <c r="A13" s="63">
        <v>1</v>
      </c>
      <c r="B13" s="63" t="s">
        <v>34</v>
      </c>
      <c r="C13" s="68" t="s">
        <v>141</v>
      </c>
      <c r="D13" s="67">
        <v>87617.64</v>
      </c>
      <c r="E13" s="66" t="s">
        <v>36</v>
      </c>
      <c r="F13" s="66" t="s">
        <v>36</v>
      </c>
      <c r="G13" s="67">
        <v>11975</v>
      </c>
      <c r="H13" s="66">
        <v>282</v>
      </c>
      <c r="I13" s="66">
        <f t="shared" ref="I13:I20" si="0">G13/H13</f>
        <v>42.464539007092199</v>
      </c>
      <c r="J13" s="66">
        <v>15</v>
      </c>
      <c r="K13" s="66">
        <v>1</v>
      </c>
      <c r="L13" s="67">
        <v>97128.36</v>
      </c>
      <c r="M13" s="67">
        <v>13366</v>
      </c>
      <c r="N13" s="65">
        <v>44610</v>
      </c>
      <c r="O13" s="64" t="s">
        <v>142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9" ht="25.35" customHeight="1">
      <c r="A14" s="63">
        <v>2</v>
      </c>
      <c r="B14" s="76" t="s">
        <v>34</v>
      </c>
      <c r="C14" s="68" t="s">
        <v>119</v>
      </c>
      <c r="D14" s="67">
        <v>55675.77</v>
      </c>
      <c r="E14" s="66" t="s">
        <v>36</v>
      </c>
      <c r="F14" s="66" t="s">
        <v>36</v>
      </c>
      <c r="G14" s="67">
        <v>9426</v>
      </c>
      <c r="H14" s="66">
        <v>271</v>
      </c>
      <c r="I14" s="66">
        <f t="shared" si="0"/>
        <v>34.782287822878232</v>
      </c>
      <c r="J14" s="66">
        <v>21</v>
      </c>
      <c r="K14" s="66">
        <v>1</v>
      </c>
      <c r="L14" s="67">
        <v>76665.919999999998</v>
      </c>
      <c r="M14" s="67">
        <v>12840</v>
      </c>
      <c r="N14" s="65">
        <v>44610</v>
      </c>
      <c r="O14" s="64" t="s">
        <v>120</v>
      </c>
      <c r="P14" s="61"/>
      <c r="Q14" s="73"/>
      <c r="R14" s="73"/>
      <c r="S14" s="73"/>
      <c r="T14" s="73"/>
      <c r="U14" s="74"/>
      <c r="V14" s="74"/>
      <c r="W14" s="60"/>
      <c r="X14" s="75"/>
      <c r="Y14" s="74"/>
      <c r="Z14" s="75"/>
    </row>
    <row r="15" spans="1:29" ht="25.35" customHeight="1">
      <c r="A15" s="63">
        <v>3</v>
      </c>
      <c r="B15" s="63" t="s">
        <v>34</v>
      </c>
      <c r="C15" s="68" t="s">
        <v>144</v>
      </c>
      <c r="D15" s="67">
        <v>29038.579999999998</v>
      </c>
      <c r="E15" s="66" t="s">
        <v>36</v>
      </c>
      <c r="F15" s="66" t="s">
        <v>36</v>
      </c>
      <c r="G15" s="67">
        <v>6159</v>
      </c>
      <c r="H15" s="66">
        <v>226</v>
      </c>
      <c r="I15" s="66">
        <f t="shared" si="0"/>
        <v>27.252212389380531</v>
      </c>
      <c r="J15" s="66">
        <v>23</v>
      </c>
      <c r="K15" s="66">
        <v>1</v>
      </c>
      <c r="L15" s="67">
        <v>30237.83</v>
      </c>
      <c r="M15" s="67">
        <v>6397</v>
      </c>
      <c r="N15" s="65">
        <v>44610</v>
      </c>
      <c r="O15" s="64" t="s">
        <v>50</v>
      </c>
      <c r="P15" s="61"/>
      <c r="Q15" s="73"/>
      <c r="R15" s="73"/>
      <c r="S15" s="73"/>
      <c r="T15" s="73"/>
      <c r="V15" s="60"/>
      <c r="W15" s="4"/>
      <c r="X15" s="2"/>
      <c r="Y15" s="60"/>
      <c r="AC15" s="60"/>
    </row>
    <row r="16" spans="1:29" ht="25.35" customHeight="1">
      <c r="A16" s="63">
        <v>4</v>
      </c>
      <c r="B16" s="77">
        <v>2</v>
      </c>
      <c r="C16" s="68" t="s">
        <v>65</v>
      </c>
      <c r="D16" s="67">
        <v>24629.06</v>
      </c>
      <c r="E16" s="66">
        <v>56639.519999999997</v>
      </c>
      <c r="F16" s="70">
        <f>(D16-E16)/E16</f>
        <v>-0.56516121605550329</v>
      </c>
      <c r="G16" s="67">
        <v>4924</v>
      </c>
      <c r="H16" s="66">
        <v>206</v>
      </c>
      <c r="I16" s="66">
        <f t="shared" si="0"/>
        <v>23.902912621359224</v>
      </c>
      <c r="J16" s="66">
        <v>16</v>
      </c>
      <c r="K16" s="66">
        <v>2</v>
      </c>
      <c r="L16" s="67">
        <v>84017.63</v>
      </c>
      <c r="M16" s="67">
        <v>17272</v>
      </c>
      <c r="N16" s="65">
        <v>44603</v>
      </c>
      <c r="O16" s="64" t="s">
        <v>41</v>
      </c>
      <c r="P16" s="61"/>
      <c r="Q16" s="73"/>
      <c r="R16" s="73"/>
      <c r="S16" s="59"/>
      <c r="T16" s="73"/>
      <c r="V16" s="74"/>
      <c r="W16" s="74"/>
      <c r="X16" s="74"/>
      <c r="Y16" s="75"/>
      <c r="Z16" s="75"/>
      <c r="AA16" s="2"/>
      <c r="AB16" s="60"/>
      <c r="AC16" s="60"/>
    </row>
    <row r="17" spans="1:29" ht="25.35" customHeight="1">
      <c r="A17" s="63">
        <v>5</v>
      </c>
      <c r="B17" s="77">
        <v>3</v>
      </c>
      <c r="C17" s="68" t="s">
        <v>158</v>
      </c>
      <c r="D17" s="67">
        <v>20729.38</v>
      </c>
      <c r="E17" s="66">
        <v>54767.31</v>
      </c>
      <c r="F17" s="70">
        <f>(D17-E17)/E17</f>
        <v>-0.62150085516341769</v>
      </c>
      <c r="G17" s="67">
        <v>3225</v>
      </c>
      <c r="H17" s="66">
        <v>168</v>
      </c>
      <c r="I17" s="66">
        <f t="shared" si="0"/>
        <v>19.196428571428573</v>
      </c>
      <c r="J17" s="66">
        <v>14</v>
      </c>
      <c r="K17" s="66">
        <v>2</v>
      </c>
      <c r="L17" s="67">
        <v>76086</v>
      </c>
      <c r="M17" s="67">
        <v>11859</v>
      </c>
      <c r="N17" s="65">
        <v>44603</v>
      </c>
      <c r="O17" s="64" t="s">
        <v>43</v>
      </c>
      <c r="P17" s="61"/>
      <c r="Q17" s="73"/>
      <c r="R17" s="73"/>
      <c r="S17" s="73"/>
      <c r="T17" s="73"/>
      <c r="V17" s="61"/>
      <c r="W17" s="74"/>
      <c r="X17" s="74"/>
      <c r="Y17" s="75"/>
      <c r="Z17" s="75"/>
      <c r="AA17" s="2"/>
      <c r="AB17" s="60"/>
      <c r="AC17" s="60"/>
    </row>
    <row r="18" spans="1:29" ht="25.35" customHeight="1">
      <c r="A18" s="63">
        <v>6</v>
      </c>
      <c r="B18" s="77">
        <v>1</v>
      </c>
      <c r="C18" s="68" t="s">
        <v>159</v>
      </c>
      <c r="D18" s="67">
        <v>19391.88</v>
      </c>
      <c r="E18" s="66">
        <v>77296.69</v>
      </c>
      <c r="F18" s="70">
        <f>(D18-E18)/E18</f>
        <v>-0.74912405692921646</v>
      </c>
      <c r="G18" s="67">
        <v>2916</v>
      </c>
      <c r="H18" s="66">
        <v>161</v>
      </c>
      <c r="I18" s="66">
        <f t="shared" si="0"/>
        <v>18.111801242236027</v>
      </c>
      <c r="J18" s="66">
        <v>14</v>
      </c>
      <c r="K18" s="66">
        <v>2</v>
      </c>
      <c r="L18" s="67">
        <v>101114</v>
      </c>
      <c r="M18" s="67">
        <v>14011</v>
      </c>
      <c r="N18" s="65">
        <v>44603</v>
      </c>
      <c r="O18" s="64" t="s">
        <v>37</v>
      </c>
      <c r="P18" s="61"/>
      <c r="Q18" s="73"/>
      <c r="R18" s="73"/>
      <c r="S18" s="73"/>
      <c r="T18" s="73"/>
      <c r="U18" s="74"/>
      <c r="V18" s="74"/>
      <c r="W18" s="60"/>
      <c r="X18" s="2"/>
      <c r="Y18" s="74"/>
      <c r="Z18" s="75"/>
      <c r="AA18" s="75"/>
      <c r="AB18" s="60"/>
    </row>
    <row r="19" spans="1:29" ht="25.35" customHeight="1">
      <c r="A19" s="63">
        <v>7</v>
      </c>
      <c r="B19" s="77">
        <v>4</v>
      </c>
      <c r="C19" s="68" t="s">
        <v>205</v>
      </c>
      <c r="D19" s="67">
        <v>19014.330000000002</v>
      </c>
      <c r="E19" s="66">
        <v>48676.160000000003</v>
      </c>
      <c r="F19" s="70">
        <f>(D19-E19)/E19</f>
        <v>-0.60937078849276527</v>
      </c>
      <c r="G19" s="67">
        <v>2828</v>
      </c>
      <c r="H19" s="66">
        <v>136</v>
      </c>
      <c r="I19" s="66">
        <f t="shared" si="0"/>
        <v>20.794117647058822</v>
      </c>
      <c r="J19" s="66">
        <v>8</v>
      </c>
      <c r="K19" s="66">
        <v>3</v>
      </c>
      <c r="L19" s="67">
        <v>136004.07</v>
      </c>
      <c r="M19" s="67">
        <v>18855</v>
      </c>
      <c r="N19" s="65">
        <v>44596</v>
      </c>
      <c r="O19" s="64" t="s">
        <v>41</v>
      </c>
      <c r="P19" s="61"/>
      <c r="Q19" s="73"/>
      <c r="R19" s="73"/>
      <c r="S19" s="73"/>
      <c r="T19" s="73"/>
      <c r="U19" s="74"/>
      <c r="V19" s="74"/>
      <c r="W19" s="60"/>
      <c r="X19" s="2"/>
      <c r="Y19" s="75"/>
      <c r="Z19" s="75"/>
      <c r="AA19" s="74"/>
      <c r="AB19" s="60"/>
    </row>
    <row r="20" spans="1:29" ht="25.35" customHeight="1">
      <c r="A20" s="63">
        <v>8</v>
      </c>
      <c r="B20" s="63" t="s">
        <v>34</v>
      </c>
      <c r="C20" s="68" t="s">
        <v>163</v>
      </c>
      <c r="D20" s="67">
        <v>10048.86</v>
      </c>
      <c r="E20" s="66" t="s">
        <v>36</v>
      </c>
      <c r="F20" s="66" t="s">
        <v>36</v>
      </c>
      <c r="G20" s="67">
        <v>1477</v>
      </c>
      <c r="H20" s="66">
        <v>48</v>
      </c>
      <c r="I20" s="66">
        <f t="shared" si="0"/>
        <v>30.770833333333332</v>
      </c>
      <c r="J20" s="66">
        <v>10</v>
      </c>
      <c r="K20" s="66">
        <v>1</v>
      </c>
      <c r="L20" s="67">
        <v>10049</v>
      </c>
      <c r="M20" s="67">
        <v>1477</v>
      </c>
      <c r="N20" s="65">
        <v>44610</v>
      </c>
      <c r="O20" s="64" t="s">
        <v>39</v>
      </c>
      <c r="P20" s="61"/>
      <c r="Q20" s="73"/>
      <c r="R20" s="73"/>
      <c r="S20" s="73"/>
      <c r="T20" s="73"/>
      <c r="U20" s="61"/>
      <c r="V20" s="61"/>
      <c r="W20" s="60"/>
      <c r="X20" s="2"/>
      <c r="Y20" s="61"/>
      <c r="Z20" s="60"/>
      <c r="AC20" s="60"/>
    </row>
    <row r="21" spans="1:29" ht="25.35" customHeight="1">
      <c r="A21" s="63">
        <v>9</v>
      </c>
      <c r="B21" s="77">
        <v>5</v>
      </c>
      <c r="C21" s="68" t="s">
        <v>183</v>
      </c>
      <c r="D21" s="67">
        <v>9517.0800000000017</v>
      </c>
      <c r="E21" s="66">
        <v>22423.679999999997</v>
      </c>
      <c r="F21" s="70">
        <f>(D21-E21)/E21</f>
        <v>-0.57557903073893302</v>
      </c>
      <c r="G21" s="67">
        <v>1404</v>
      </c>
      <c r="H21" s="66" t="s">
        <v>36</v>
      </c>
      <c r="I21" s="66" t="s">
        <v>36</v>
      </c>
      <c r="J21" s="66">
        <v>9</v>
      </c>
      <c r="K21" s="66">
        <v>8</v>
      </c>
      <c r="L21" s="67">
        <v>612738.69999999995</v>
      </c>
      <c r="M21" s="67">
        <v>86169</v>
      </c>
      <c r="N21" s="65">
        <v>44561</v>
      </c>
      <c r="O21" s="64" t="s">
        <v>184</v>
      </c>
      <c r="P21" s="61"/>
      <c r="Q21" s="73"/>
      <c r="R21" s="73"/>
      <c r="S21" s="73"/>
      <c r="T21" s="73"/>
      <c r="V21" s="74"/>
      <c r="W21" s="74"/>
      <c r="X21" s="74"/>
      <c r="Y21" s="75"/>
      <c r="Z21" s="75"/>
      <c r="AA21" s="2"/>
      <c r="AB21" s="60"/>
      <c r="AC21" s="60"/>
    </row>
    <row r="22" spans="1:29" ht="25.35" customHeight="1">
      <c r="A22" s="63">
        <v>10</v>
      </c>
      <c r="B22" s="77">
        <v>7</v>
      </c>
      <c r="C22" s="68" t="s">
        <v>172</v>
      </c>
      <c r="D22" s="67">
        <v>8383</v>
      </c>
      <c r="E22" s="66">
        <v>17855</v>
      </c>
      <c r="F22" s="70">
        <f>(D22-E22)/E22</f>
        <v>-0.53049565947913746</v>
      </c>
      <c r="G22" s="67">
        <v>1691</v>
      </c>
      <c r="H22" s="66" t="s">
        <v>36</v>
      </c>
      <c r="I22" s="66" t="s">
        <v>36</v>
      </c>
      <c r="J22" s="66">
        <v>13</v>
      </c>
      <c r="K22" s="66">
        <v>3</v>
      </c>
      <c r="L22" s="67">
        <v>41973</v>
      </c>
      <c r="M22" s="67">
        <v>8528</v>
      </c>
      <c r="N22" s="65">
        <v>44596</v>
      </c>
      <c r="O22" s="64" t="s">
        <v>47</v>
      </c>
      <c r="P22" s="61"/>
      <c r="Q22" s="73"/>
      <c r="R22" s="73"/>
      <c r="S22" s="73"/>
      <c r="T22" s="73"/>
      <c r="V22" s="61"/>
      <c r="W22" s="74"/>
      <c r="X22" s="74"/>
      <c r="Y22" s="75"/>
      <c r="Z22" s="75"/>
      <c r="AA22" s="2"/>
      <c r="AB22" s="60"/>
      <c r="AC22" s="60"/>
    </row>
    <row r="23" spans="1:29" ht="25.35" customHeight="1">
      <c r="A23" s="41"/>
      <c r="B23" s="41"/>
      <c r="C23" s="52" t="s">
        <v>52</v>
      </c>
      <c r="D23" s="62">
        <f>SUM(D13:D22)</f>
        <v>284045.58</v>
      </c>
      <c r="E23" s="62">
        <v>340767.2</v>
      </c>
      <c r="F23" s="72">
        <f>(D23-E23)/E23</f>
        <v>-0.16645269849915131</v>
      </c>
      <c r="G23" s="62">
        <f t="shared" ref="G23" si="1">SUM(G13:G22)</f>
        <v>46025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29" ht="25.35" customHeight="1">
      <c r="A25" s="63">
        <v>11</v>
      </c>
      <c r="B25" s="77">
        <v>13</v>
      </c>
      <c r="C25" s="68" t="s">
        <v>171</v>
      </c>
      <c r="D25" s="67">
        <v>7911.88</v>
      </c>
      <c r="E25" s="67">
        <v>11045.1</v>
      </c>
      <c r="F25" s="70">
        <f t="shared" ref="F25:F35" si="2">(D25-E25)/E25</f>
        <v>-0.2836751138513911</v>
      </c>
      <c r="G25" s="67">
        <v>1514</v>
      </c>
      <c r="H25" s="66">
        <v>32</v>
      </c>
      <c r="I25" s="66">
        <f t="shared" ref="I25:I34" si="3">G25/H25</f>
        <v>47.3125</v>
      </c>
      <c r="J25" s="66">
        <v>4</v>
      </c>
      <c r="K25" s="66">
        <v>13</v>
      </c>
      <c r="L25" s="67">
        <v>205769</v>
      </c>
      <c r="M25" s="67">
        <v>40964</v>
      </c>
      <c r="N25" s="65">
        <v>44526</v>
      </c>
      <c r="O25" s="64" t="s">
        <v>43</v>
      </c>
      <c r="P25" s="61"/>
      <c r="Q25" s="73"/>
      <c r="R25" s="73"/>
      <c r="S25" s="73"/>
      <c r="T25" s="73"/>
      <c r="U25" s="73"/>
      <c r="V25" s="73"/>
      <c r="W25" s="73"/>
      <c r="X25" s="75"/>
      <c r="Y25" s="75"/>
      <c r="Z25" s="2"/>
      <c r="AA25" s="60"/>
      <c r="AB25" s="60"/>
    </row>
    <row r="26" spans="1:29" ht="25.35" customHeight="1">
      <c r="A26" s="63">
        <v>12</v>
      </c>
      <c r="B26" s="77">
        <v>8</v>
      </c>
      <c r="C26" s="68" t="s">
        <v>62</v>
      </c>
      <c r="D26" s="67">
        <v>7346.54</v>
      </c>
      <c r="E26" s="66">
        <v>17757.45</v>
      </c>
      <c r="F26" s="70">
        <f t="shared" si="2"/>
        <v>-0.58628406668750299</v>
      </c>
      <c r="G26" s="67">
        <v>1407</v>
      </c>
      <c r="H26" s="66">
        <v>63</v>
      </c>
      <c r="I26" s="66">
        <f t="shared" si="3"/>
        <v>22.333333333333332</v>
      </c>
      <c r="J26" s="66">
        <v>8</v>
      </c>
      <c r="K26" s="66">
        <v>7</v>
      </c>
      <c r="L26" s="67">
        <v>176056</v>
      </c>
      <c r="M26" s="67">
        <v>34473</v>
      </c>
      <c r="N26" s="65">
        <v>44568</v>
      </c>
      <c r="O26" s="64" t="s">
        <v>39</v>
      </c>
      <c r="P26" s="61"/>
      <c r="Q26" s="73"/>
      <c r="R26" s="73"/>
      <c r="S26" s="73"/>
      <c r="T26" s="73"/>
      <c r="U26" s="73"/>
      <c r="V26" s="73"/>
      <c r="W26" s="73"/>
      <c r="X26" s="75"/>
      <c r="Y26" s="75"/>
      <c r="Z26" s="2"/>
      <c r="AA26" s="60"/>
      <c r="AB26" s="60"/>
    </row>
    <row r="27" spans="1:29" ht="25.35" customHeight="1">
      <c r="A27" s="63">
        <v>13</v>
      </c>
      <c r="B27" s="77">
        <v>11</v>
      </c>
      <c r="C27" s="68" t="s">
        <v>213</v>
      </c>
      <c r="D27" s="67">
        <v>6356.1</v>
      </c>
      <c r="E27" s="67">
        <v>11948.32</v>
      </c>
      <c r="F27" s="70">
        <f t="shared" si="2"/>
        <v>-0.46803399975896187</v>
      </c>
      <c r="G27" s="67">
        <v>1004</v>
      </c>
      <c r="H27" s="66">
        <v>36</v>
      </c>
      <c r="I27" s="66">
        <f t="shared" si="3"/>
        <v>27.888888888888889</v>
      </c>
      <c r="J27" s="66">
        <v>6</v>
      </c>
      <c r="K27" s="66">
        <v>10</v>
      </c>
      <c r="L27" s="67">
        <v>794166.1</v>
      </c>
      <c r="M27" s="67">
        <v>115385</v>
      </c>
      <c r="N27" s="65">
        <v>44547</v>
      </c>
      <c r="O27" s="64" t="s">
        <v>142</v>
      </c>
      <c r="P27" s="61"/>
      <c r="Q27" s="73"/>
      <c r="R27" s="73"/>
      <c r="S27" s="73"/>
      <c r="T27" s="74"/>
      <c r="U27" s="74"/>
      <c r="V27" s="74"/>
      <c r="W27" s="74"/>
      <c r="X27" s="75"/>
      <c r="Y27" s="74"/>
      <c r="Z27" s="2"/>
      <c r="AA27" s="60"/>
      <c r="AB27" s="60"/>
    </row>
    <row r="28" spans="1:29" ht="25.35" customHeight="1">
      <c r="A28" s="63">
        <v>14</v>
      </c>
      <c r="B28" s="77">
        <v>15</v>
      </c>
      <c r="C28" s="68" t="s">
        <v>233</v>
      </c>
      <c r="D28" s="67">
        <v>5950.51</v>
      </c>
      <c r="E28" s="66">
        <v>9291.69</v>
      </c>
      <c r="F28" s="70">
        <f t="shared" si="2"/>
        <v>-0.35958797592257169</v>
      </c>
      <c r="G28" s="67">
        <v>856</v>
      </c>
      <c r="H28" s="66">
        <v>35</v>
      </c>
      <c r="I28" s="66">
        <f t="shared" si="3"/>
        <v>24.457142857142856</v>
      </c>
      <c r="J28" s="66">
        <v>5</v>
      </c>
      <c r="K28" s="66">
        <v>2</v>
      </c>
      <c r="L28" s="67">
        <v>15242</v>
      </c>
      <c r="M28" s="67">
        <v>2222</v>
      </c>
      <c r="N28" s="65">
        <v>44603</v>
      </c>
      <c r="O28" s="64" t="s">
        <v>84</v>
      </c>
      <c r="P28" s="61"/>
      <c r="Q28" s="73"/>
      <c r="R28" s="73"/>
      <c r="S28" s="73"/>
      <c r="T28" s="73"/>
      <c r="U28" s="74"/>
      <c r="V28" s="74"/>
      <c r="W28" s="74"/>
      <c r="X28" s="75"/>
      <c r="Y28" s="75"/>
      <c r="Z28" s="2"/>
      <c r="AA28" s="60"/>
      <c r="AB28" s="60"/>
    </row>
    <row r="29" spans="1:29" ht="25.35" customHeight="1">
      <c r="A29" s="63">
        <v>15</v>
      </c>
      <c r="B29" s="77">
        <v>16</v>
      </c>
      <c r="C29" s="68" t="s">
        <v>207</v>
      </c>
      <c r="D29" s="67">
        <v>3883.34</v>
      </c>
      <c r="E29" s="66">
        <v>8909.33</v>
      </c>
      <c r="F29" s="70">
        <f t="shared" si="2"/>
        <v>-0.56412659537810361</v>
      </c>
      <c r="G29" s="67">
        <v>580</v>
      </c>
      <c r="H29" s="66">
        <v>27</v>
      </c>
      <c r="I29" s="66">
        <f t="shared" si="3"/>
        <v>21.481481481481481</v>
      </c>
      <c r="J29" s="66">
        <v>5</v>
      </c>
      <c r="K29" s="66">
        <v>5</v>
      </c>
      <c r="L29" s="67">
        <v>65482</v>
      </c>
      <c r="M29" s="67">
        <v>10073</v>
      </c>
      <c r="N29" s="65">
        <v>44582</v>
      </c>
      <c r="O29" s="64" t="s">
        <v>43</v>
      </c>
      <c r="P29" s="61"/>
      <c r="Q29" s="73"/>
      <c r="R29" s="73"/>
      <c r="S29" s="73"/>
      <c r="T29" s="73"/>
      <c r="U29" s="74"/>
      <c r="V29" s="74"/>
      <c r="W29" s="74"/>
      <c r="X29" s="75"/>
      <c r="Y29" s="75"/>
      <c r="Z29" s="2"/>
      <c r="AA29" s="60"/>
      <c r="AB29" s="60"/>
    </row>
    <row r="30" spans="1:29" ht="25.35" customHeight="1">
      <c r="A30" s="63">
        <v>16</v>
      </c>
      <c r="B30" s="77">
        <v>9</v>
      </c>
      <c r="C30" s="68" t="s">
        <v>70</v>
      </c>
      <c r="D30" s="67">
        <v>3873.2</v>
      </c>
      <c r="E30" s="67">
        <v>12891.65</v>
      </c>
      <c r="F30" s="70">
        <f t="shared" si="2"/>
        <v>-0.69955746549122888</v>
      </c>
      <c r="G30" s="67">
        <v>743</v>
      </c>
      <c r="H30" s="66">
        <v>38</v>
      </c>
      <c r="I30" s="66">
        <f t="shared" si="3"/>
        <v>19.55263157894737</v>
      </c>
      <c r="J30" s="66">
        <v>5</v>
      </c>
      <c r="K30" s="66">
        <v>9</v>
      </c>
      <c r="L30" s="67">
        <v>315052</v>
      </c>
      <c r="M30" s="67">
        <v>63935</v>
      </c>
      <c r="N30" s="65">
        <v>44554</v>
      </c>
      <c r="O30" s="64" t="s">
        <v>37</v>
      </c>
      <c r="P30" s="61"/>
      <c r="Q30" s="73"/>
      <c r="R30" s="73"/>
      <c r="S30" s="73"/>
      <c r="T30" s="73"/>
      <c r="U30" s="59"/>
      <c r="V30" s="74"/>
      <c r="W30" s="74"/>
      <c r="X30" s="60"/>
      <c r="Y30" s="75"/>
      <c r="Z30" s="75"/>
      <c r="AA30" s="2"/>
      <c r="AB30" s="60"/>
      <c r="AC30" s="60"/>
    </row>
    <row r="31" spans="1:29" ht="25.35" customHeight="1">
      <c r="A31" s="63">
        <v>17</v>
      </c>
      <c r="B31" s="77">
        <v>21</v>
      </c>
      <c r="C31" s="68" t="s">
        <v>148</v>
      </c>
      <c r="D31" s="67">
        <v>3070.7799999999997</v>
      </c>
      <c r="E31" s="66">
        <v>3974</v>
      </c>
      <c r="F31" s="70">
        <f t="shared" si="2"/>
        <v>-0.22728233517866137</v>
      </c>
      <c r="G31" s="67">
        <v>519</v>
      </c>
      <c r="H31" s="66">
        <v>14</v>
      </c>
      <c r="I31" s="66">
        <f t="shared" si="3"/>
        <v>37.071428571428569</v>
      </c>
      <c r="J31" s="66">
        <v>3</v>
      </c>
      <c r="K31" s="66">
        <v>4</v>
      </c>
      <c r="L31" s="67">
        <v>23702.78</v>
      </c>
      <c r="M31" s="67">
        <v>3954</v>
      </c>
      <c r="N31" s="65">
        <v>44589</v>
      </c>
      <c r="O31" s="64" t="s">
        <v>139</v>
      </c>
      <c r="P31" s="61"/>
      <c r="Q31" s="73"/>
      <c r="R31" s="73"/>
      <c r="S31" s="73"/>
      <c r="T31" s="73"/>
      <c r="U31" s="74"/>
      <c r="V31" s="74"/>
      <c r="W31" s="74"/>
      <c r="X31" s="60"/>
      <c r="Y31" s="75"/>
      <c r="Z31" s="75"/>
      <c r="AA31" s="2"/>
      <c r="AB31" s="60"/>
    </row>
    <row r="32" spans="1:29" ht="25.35" customHeight="1">
      <c r="A32" s="63">
        <v>18</v>
      </c>
      <c r="B32" s="77">
        <v>18</v>
      </c>
      <c r="C32" s="68" t="s">
        <v>229</v>
      </c>
      <c r="D32" s="67">
        <v>2088.4699999999998</v>
      </c>
      <c r="E32" s="66">
        <v>6631.4</v>
      </c>
      <c r="F32" s="70">
        <f t="shared" si="2"/>
        <v>-0.68506348584009413</v>
      </c>
      <c r="G32" s="67">
        <v>436</v>
      </c>
      <c r="H32" s="66">
        <v>30</v>
      </c>
      <c r="I32" s="66">
        <f t="shared" si="3"/>
        <v>14.533333333333333</v>
      </c>
      <c r="J32" s="66">
        <v>4</v>
      </c>
      <c r="K32" s="66">
        <v>5</v>
      </c>
      <c r="L32" s="67">
        <v>46844.47</v>
      </c>
      <c r="M32" s="67">
        <v>8830</v>
      </c>
      <c r="N32" s="65">
        <v>44582</v>
      </c>
      <c r="O32" s="64" t="s">
        <v>101</v>
      </c>
      <c r="P32" s="61"/>
      <c r="Q32" s="73"/>
      <c r="R32" s="73"/>
      <c r="S32" s="73"/>
      <c r="T32" s="73"/>
      <c r="U32" s="74"/>
      <c r="V32" s="74"/>
      <c r="W32" s="74"/>
      <c r="X32" s="60"/>
      <c r="Y32" s="75"/>
      <c r="Z32" s="75"/>
      <c r="AA32" s="2"/>
      <c r="AB32" s="60"/>
      <c r="AC32" s="60"/>
    </row>
    <row r="33" spans="1:35" ht="25.35" customHeight="1">
      <c r="A33" s="63">
        <v>19</v>
      </c>
      <c r="B33" s="77">
        <v>12</v>
      </c>
      <c r="C33" s="68" t="s">
        <v>231</v>
      </c>
      <c r="D33" s="67">
        <v>1958.84</v>
      </c>
      <c r="E33" s="66">
        <v>11853.74</v>
      </c>
      <c r="F33" s="70">
        <f t="shared" si="2"/>
        <v>-0.83474920151783316</v>
      </c>
      <c r="G33" s="67">
        <v>380</v>
      </c>
      <c r="H33" s="66">
        <v>32</v>
      </c>
      <c r="I33" s="66">
        <f t="shared" si="3"/>
        <v>11.875</v>
      </c>
      <c r="J33" s="66">
        <v>6</v>
      </c>
      <c r="K33" s="66">
        <v>3</v>
      </c>
      <c r="L33" s="67">
        <v>25688.52</v>
      </c>
      <c r="M33" s="67">
        <v>4997</v>
      </c>
      <c r="N33" s="65">
        <v>44596</v>
      </c>
      <c r="O33" s="64" t="s">
        <v>232</v>
      </c>
      <c r="P33" s="61"/>
      <c r="Q33" s="73"/>
      <c r="R33" s="73"/>
      <c r="S33" s="73"/>
      <c r="T33" s="73"/>
      <c r="U33" s="74"/>
      <c r="V33" s="74"/>
      <c r="W33" s="74"/>
      <c r="X33" s="75"/>
      <c r="Y33" s="75"/>
      <c r="Z33" s="2"/>
      <c r="AA33" s="60"/>
      <c r="AB33" s="60"/>
    </row>
    <row r="34" spans="1:35" ht="25.35" customHeight="1">
      <c r="A34" s="63">
        <v>20</v>
      </c>
      <c r="B34" s="77">
        <v>17</v>
      </c>
      <c r="C34" s="68" t="s">
        <v>83</v>
      </c>
      <c r="D34" s="67">
        <v>1894.72</v>
      </c>
      <c r="E34" s="66">
        <v>8538.85</v>
      </c>
      <c r="F34" s="70">
        <f t="shared" si="2"/>
        <v>-0.77810595103556102</v>
      </c>
      <c r="G34" s="67">
        <v>373</v>
      </c>
      <c r="H34" s="66">
        <v>18</v>
      </c>
      <c r="I34" s="66">
        <f t="shared" si="3"/>
        <v>20.722222222222221</v>
      </c>
      <c r="J34" s="66">
        <v>5</v>
      </c>
      <c r="K34" s="66">
        <v>4</v>
      </c>
      <c r="L34" s="67">
        <v>35303</v>
      </c>
      <c r="M34" s="67">
        <v>6801</v>
      </c>
      <c r="N34" s="65">
        <v>44589</v>
      </c>
      <c r="O34" s="64" t="s">
        <v>84</v>
      </c>
      <c r="P34" s="61"/>
      <c r="Q34" s="73"/>
      <c r="R34" s="73"/>
      <c r="S34" s="73"/>
      <c r="T34" s="73"/>
      <c r="U34" s="74"/>
      <c r="V34" s="74"/>
      <c r="W34" s="74"/>
      <c r="X34" s="75"/>
      <c r="Y34" s="75"/>
      <c r="Z34" s="2"/>
      <c r="AA34" s="60"/>
      <c r="AB34" s="60"/>
    </row>
    <row r="35" spans="1:35" ht="25.2" customHeight="1">
      <c r="A35" s="41"/>
      <c r="B35" s="41"/>
      <c r="C35" s="52" t="s">
        <v>66</v>
      </c>
      <c r="D35" s="62">
        <f>SUM(D23:D34)</f>
        <v>328379.96000000002</v>
      </c>
      <c r="E35" s="62">
        <v>429007.98000000004</v>
      </c>
      <c r="F35" s="72">
        <f t="shared" si="2"/>
        <v>-0.23455978604407315</v>
      </c>
      <c r="G35" s="62">
        <f t="shared" ref="G35" si="4">SUM(G23:G34)</f>
        <v>53837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35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35" ht="25.35" customHeight="1">
      <c r="A37" s="63">
        <v>21</v>
      </c>
      <c r="B37" s="77">
        <v>10</v>
      </c>
      <c r="C37" s="68" t="s">
        <v>68</v>
      </c>
      <c r="D37" s="67">
        <v>1706</v>
      </c>
      <c r="E37" s="66">
        <v>12525</v>
      </c>
      <c r="F37" s="70">
        <f>(D37-E37)/E37</f>
        <v>-0.86379241516966065</v>
      </c>
      <c r="G37" s="67">
        <v>295</v>
      </c>
      <c r="H37" s="66" t="s">
        <v>36</v>
      </c>
      <c r="I37" s="66" t="s">
        <v>36</v>
      </c>
      <c r="J37" s="66">
        <v>8</v>
      </c>
      <c r="K37" s="66">
        <v>2</v>
      </c>
      <c r="L37" s="67">
        <v>14231</v>
      </c>
      <c r="M37" s="67">
        <v>2314</v>
      </c>
      <c r="N37" s="65">
        <v>44603</v>
      </c>
      <c r="O37" s="64" t="s">
        <v>47</v>
      </c>
      <c r="P37" s="61"/>
      <c r="Q37" s="73"/>
      <c r="R37" s="73"/>
      <c r="S37" s="73"/>
      <c r="T37" s="73"/>
      <c r="U37" s="74"/>
      <c r="V37" s="74"/>
      <c r="W37" s="74"/>
      <c r="X37" s="60"/>
      <c r="Y37" s="75"/>
      <c r="Z37" s="75"/>
      <c r="AA37" s="2"/>
      <c r="AB37" s="60"/>
    </row>
    <row r="38" spans="1:35" ht="25.35" customHeight="1">
      <c r="A38" s="63">
        <v>22</v>
      </c>
      <c r="B38" s="77">
        <v>19</v>
      </c>
      <c r="C38" s="68" t="s">
        <v>161</v>
      </c>
      <c r="D38" s="67">
        <v>1473.52</v>
      </c>
      <c r="E38" s="67">
        <v>5601.64</v>
      </c>
      <c r="F38" s="70">
        <f>(D38-E38)/E38</f>
        <v>-0.73694846509236589</v>
      </c>
      <c r="G38" s="67">
        <v>206</v>
      </c>
      <c r="H38" s="66">
        <v>7</v>
      </c>
      <c r="I38" s="66">
        <f>G38/H38</f>
        <v>29.428571428571427</v>
      </c>
      <c r="J38" s="66">
        <v>3</v>
      </c>
      <c r="K38" s="66">
        <v>13</v>
      </c>
      <c r="L38" s="67">
        <v>638491</v>
      </c>
      <c r="M38" s="67">
        <v>92047</v>
      </c>
      <c r="N38" s="65">
        <v>44526</v>
      </c>
      <c r="O38" s="64" t="s">
        <v>37</v>
      </c>
      <c r="P38" s="61"/>
      <c r="Q38" s="73"/>
      <c r="R38" s="73"/>
      <c r="S38" s="73"/>
      <c r="T38" s="73"/>
      <c r="U38" s="74"/>
      <c r="V38" s="74"/>
      <c r="W38" s="74"/>
      <c r="X38" s="75"/>
      <c r="Y38" s="60"/>
      <c r="Z38" s="2"/>
      <c r="AA38" s="75"/>
      <c r="AB38" s="60"/>
      <c r="AE38" s="73"/>
      <c r="AF38" s="57"/>
      <c r="AG38" s="57"/>
      <c r="AH38" s="57"/>
      <c r="AI38" s="57"/>
    </row>
    <row r="39" spans="1:35" ht="25.35" customHeight="1">
      <c r="A39" s="63">
        <v>23</v>
      </c>
      <c r="B39" s="77">
        <v>20</v>
      </c>
      <c r="C39" s="68" t="s">
        <v>160</v>
      </c>
      <c r="D39" s="67">
        <v>1153</v>
      </c>
      <c r="E39" s="66">
        <v>4910</v>
      </c>
      <c r="F39" s="70">
        <f>(D39-E39)/E39</f>
        <v>-0.76517311608961303</v>
      </c>
      <c r="G39" s="67">
        <v>167</v>
      </c>
      <c r="H39" s="66" t="s">
        <v>36</v>
      </c>
      <c r="I39" s="66" t="s">
        <v>36</v>
      </c>
      <c r="J39" s="66">
        <v>2</v>
      </c>
      <c r="K39" s="66">
        <v>6</v>
      </c>
      <c r="L39" s="67">
        <v>48432</v>
      </c>
      <c r="M39" s="67">
        <v>8443</v>
      </c>
      <c r="N39" s="65">
        <v>44575</v>
      </c>
      <c r="O39" s="64" t="s">
        <v>47</v>
      </c>
      <c r="P39" s="61"/>
      <c r="Q39" s="73"/>
      <c r="R39" s="73"/>
      <c r="S39" s="73"/>
      <c r="T39" s="73"/>
      <c r="U39" s="74"/>
      <c r="V39" s="74"/>
      <c r="W39" s="74"/>
      <c r="X39" s="75"/>
      <c r="Y39" s="60"/>
      <c r="Z39" s="2"/>
      <c r="AA39" s="75"/>
      <c r="AB39" s="60"/>
    </row>
    <row r="40" spans="1:35" ht="25.35" customHeight="1">
      <c r="A40" s="63">
        <v>24</v>
      </c>
      <c r="B40" s="77" t="s">
        <v>58</v>
      </c>
      <c r="C40" s="68" t="s">
        <v>192</v>
      </c>
      <c r="D40" s="67">
        <v>572.6</v>
      </c>
      <c r="E40" s="66" t="s">
        <v>36</v>
      </c>
      <c r="F40" s="66" t="s">
        <v>36</v>
      </c>
      <c r="G40" s="67">
        <v>95</v>
      </c>
      <c r="H40" s="66">
        <v>7</v>
      </c>
      <c r="I40" s="66">
        <f>G40/H40</f>
        <v>13.571428571428571</v>
      </c>
      <c r="J40" s="66">
        <v>7</v>
      </c>
      <c r="K40" s="66">
        <v>0</v>
      </c>
      <c r="L40" s="67">
        <v>572.6</v>
      </c>
      <c r="M40" s="67">
        <v>95</v>
      </c>
      <c r="N40" s="65" t="s">
        <v>60</v>
      </c>
      <c r="O40" s="64" t="s">
        <v>56</v>
      </c>
      <c r="P40" s="61"/>
      <c r="Q40" s="73"/>
      <c r="R40" s="73"/>
      <c r="S40" s="73"/>
      <c r="T40" s="73"/>
      <c r="U40" s="74"/>
      <c r="V40" s="74"/>
      <c r="W40" s="74"/>
      <c r="X40" s="2"/>
      <c r="Y40" s="75"/>
      <c r="Z40" s="75"/>
      <c r="AA40" s="60"/>
      <c r="AB40" s="60"/>
      <c r="AE40" s="73"/>
      <c r="AF40" s="58"/>
      <c r="AG40" s="58"/>
      <c r="AH40" s="58"/>
      <c r="AI40" s="58"/>
    </row>
    <row r="41" spans="1:35" ht="25.35" customHeight="1">
      <c r="A41" s="63">
        <v>25</v>
      </c>
      <c r="B41" s="77">
        <v>24</v>
      </c>
      <c r="C41" s="68" t="s">
        <v>230</v>
      </c>
      <c r="D41" s="67">
        <v>459</v>
      </c>
      <c r="E41" s="66">
        <v>1549</v>
      </c>
      <c r="F41" s="70">
        <f>(D41-E41)/E41</f>
        <v>-0.70367979341510656</v>
      </c>
      <c r="G41" s="67">
        <v>132</v>
      </c>
      <c r="H41" s="66" t="s">
        <v>36</v>
      </c>
      <c r="I41" s="66" t="s">
        <v>36</v>
      </c>
      <c r="J41" s="66">
        <v>3</v>
      </c>
      <c r="K41" s="66">
        <v>6</v>
      </c>
      <c r="L41" s="67">
        <v>25825</v>
      </c>
      <c r="M41" s="67">
        <v>5534</v>
      </c>
      <c r="N41" s="65">
        <v>44575</v>
      </c>
      <c r="O41" s="64" t="s">
        <v>47</v>
      </c>
      <c r="P41" s="61"/>
      <c r="Q41" s="73"/>
      <c r="R41" s="73"/>
      <c r="S41" s="73"/>
      <c r="T41" s="73"/>
      <c r="U41" s="74"/>
      <c r="V41" s="74"/>
      <c r="W41" s="74"/>
      <c r="X41" s="2"/>
      <c r="Y41" s="75"/>
      <c r="Z41" s="75"/>
      <c r="AA41" s="60"/>
      <c r="AB41" s="60"/>
      <c r="AE41" s="73"/>
      <c r="AF41" s="58"/>
      <c r="AG41" s="58"/>
      <c r="AH41" s="58"/>
      <c r="AI41" s="58"/>
    </row>
    <row r="42" spans="1:35" ht="25.35" customHeight="1">
      <c r="A42" s="63">
        <v>26</v>
      </c>
      <c r="B42" s="77">
        <v>32</v>
      </c>
      <c r="C42" s="68" t="s">
        <v>149</v>
      </c>
      <c r="D42" s="67">
        <v>416.5</v>
      </c>
      <c r="E42" s="66">
        <v>367</v>
      </c>
      <c r="F42" s="70">
        <f>(D42-E42)/E42</f>
        <v>0.13487738419618528</v>
      </c>
      <c r="G42" s="67">
        <v>85</v>
      </c>
      <c r="H42" s="66">
        <v>4</v>
      </c>
      <c r="I42" s="66">
        <f>G42/H42</f>
        <v>21.25</v>
      </c>
      <c r="J42" s="66">
        <v>3</v>
      </c>
      <c r="K42" s="66">
        <v>12</v>
      </c>
      <c r="L42" s="67">
        <v>11762.5</v>
      </c>
      <c r="M42" s="67">
        <v>2404</v>
      </c>
      <c r="N42" s="65">
        <v>44533</v>
      </c>
      <c r="O42" s="64" t="s">
        <v>139</v>
      </c>
      <c r="P42" s="61"/>
      <c r="Q42" s="73"/>
      <c r="R42" s="73"/>
      <c r="S42" s="73"/>
      <c r="T42" s="73"/>
      <c r="U42" s="74"/>
      <c r="V42" s="74"/>
      <c r="W42" s="74"/>
      <c r="X42" s="60"/>
      <c r="Y42" s="2"/>
      <c r="Z42" s="75"/>
      <c r="AA42" s="75"/>
      <c r="AB42" s="60"/>
    </row>
    <row r="43" spans="1:35" ht="25.35" customHeight="1">
      <c r="A43" s="63">
        <v>27</v>
      </c>
      <c r="B43" s="78" t="s">
        <v>58</v>
      </c>
      <c r="C43" s="68" t="s">
        <v>74</v>
      </c>
      <c r="D43" s="67">
        <v>387.5</v>
      </c>
      <c r="E43" s="66" t="s">
        <v>36</v>
      </c>
      <c r="F43" s="66" t="s">
        <v>36</v>
      </c>
      <c r="G43" s="67">
        <v>92</v>
      </c>
      <c r="H43" s="66">
        <v>2</v>
      </c>
      <c r="I43" s="66">
        <f>G43/H43</f>
        <v>46</v>
      </c>
      <c r="J43" s="66">
        <v>2</v>
      </c>
      <c r="K43" s="66">
        <v>0</v>
      </c>
      <c r="L43" s="67">
        <v>388</v>
      </c>
      <c r="M43" s="67">
        <v>92</v>
      </c>
      <c r="N43" s="65" t="s">
        <v>60</v>
      </c>
      <c r="O43" s="64" t="s">
        <v>37</v>
      </c>
      <c r="P43" s="61"/>
      <c r="Q43" s="73"/>
      <c r="R43" s="73"/>
      <c r="S43" s="73"/>
      <c r="T43" s="73"/>
      <c r="U43" s="74"/>
      <c r="V43" s="74"/>
      <c r="W43" s="74"/>
      <c r="X43" s="60"/>
      <c r="Y43" s="2"/>
      <c r="Z43" s="75"/>
      <c r="AA43" s="75"/>
      <c r="AB43" s="60"/>
    </row>
    <row r="44" spans="1:35" ht="25.35" customHeight="1">
      <c r="A44" s="63">
        <v>28</v>
      </c>
      <c r="B44" s="77">
        <v>28</v>
      </c>
      <c r="C44" s="68" t="s">
        <v>156</v>
      </c>
      <c r="D44" s="67">
        <v>178</v>
      </c>
      <c r="E44" s="66">
        <v>553</v>
      </c>
      <c r="F44" s="70">
        <f>(D44-E44)/E44</f>
        <v>-0.67811934900542492</v>
      </c>
      <c r="G44" s="67">
        <v>29</v>
      </c>
      <c r="H44" s="66">
        <v>3</v>
      </c>
      <c r="I44" s="66">
        <f>G44/H44</f>
        <v>9.6666666666666661</v>
      </c>
      <c r="J44" s="66">
        <v>1</v>
      </c>
      <c r="K44" s="66">
        <v>8</v>
      </c>
      <c r="L44" s="67">
        <v>8639</v>
      </c>
      <c r="M44" s="67">
        <v>1594</v>
      </c>
      <c r="N44" s="65">
        <v>44561</v>
      </c>
      <c r="O44" s="64" t="s">
        <v>139</v>
      </c>
      <c r="P44" s="61"/>
      <c r="Q44" s="73"/>
      <c r="R44" s="73"/>
      <c r="S44" s="73"/>
      <c r="T44" s="73"/>
      <c r="U44" s="74"/>
      <c r="V44" s="74"/>
      <c r="W44" s="74"/>
      <c r="X44" s="60"/>
      <c r="Y44" s="75"/>
      <c r="Z44" s="75"/>
      <c r="AA44" s="2"/>
      <c r="AB44" s="60"/>
    </row>
    <row r="45" spans="1:35" ht="25.35" customHeight="1">
      <c r="A45" s="63">
        <v>29</v>
      </c>
      <c r="B45" s="69" t="s">
        <v>36</v>
      </c>
      <c r="C45" s="68" t="s">
        <v>121</v>
      </c>
      <c r="D45" s="67">
        <v>136</v>
      </c>
      <c r="E45" s="66" t="s">
        <v>36</v>
      </c>
      <c r="F45" s="66" t="s">
        <v>36</v>
      </c>
      <c r="G45" s="67">
        <v>25</v>
      </c>
      <c r="H45" s="66">
        <v>3</v>
      </c>
      <c r="I45" s="66">
        <f>G45/H45</f>
        <v>8.3333333333333339</v>
      </c>
      <c r="J45" s="66">
        <v>1</v>
      </c>
      <c r="K45" s="66" t="s">
        <v>36</v>
      </c>
      <c r="L45" s="67">
        <v>29657.25</v>
      </c>
      <c r="M45" s="67">
        <v>5256</v>
      </c>
      <c r="N45" s="65">
        <v>44519</v>
      </c>
      <c r="O45" s="64" t="s">
        <v>122</v>
      </c>
      <c r="P45" s="61"/>
      <c r="Q45" s="73"/>
      <c r="R45" s="73"/>
      <c r="S45" s="73"/>
      <c r="T45" s="73"/>
      <c r="U45" s="74"/>
      <c r="V45" s="74"/>
      <c r="W45" s="74"/>
      <c r="X45" s="60"/>
      <c r="Y45" s="2"/>
      <c r="Z45" s="75"/>
      <c r="AA45" s="75"/>
      <c r="AB45" s="60"/>
    </row>
    <row r="46" spans="1:35" ht="25.35" customHeight="1">
      <c r="A46" s="63">
        <v>30</v>
      </c>
      <c r="B46" s="77">
        <v>39</v>
      </c>
      <c r="C46" s="68" t="s">
        <v>162</v>
      </c>
      <c r="D46" s="67">
        <v>80</v>
      </c>
      <c r="E46" s="67">
        <v>72</v>
      </c>
      <c r="F46" s="70">
        <f>(D46-E46)/E46</f>
        <v>0.1111111111111111</v>
      </c>
      <c r="G46" s="67">
        <v>12</v>
      </c>
      <c r="H46" s="66">
        <v>1</v>
      </c>
      <c r="I46" s="66">
        <f>G46/H46</f>
        <v>12</v>
      </c>
      <c r="J46" s="66">
        <v>1</v>
      </c>
      <c r="K46" s="66">
        <v>12</v>
      </c>
      <c r="L46" s="67">
        <v>11044.86</v>
      </c>
      <c r="M46" s="67">
        <v>1974</v>
      </c>
      <c r="N46" s="65">
        <v>44533</v>
      </c>
      <c r="O46" s="64" t="s">
        <v>50</v>
      </c>
      <c r="P46" s="61"/>
      <c r="Q46" s="73"/>
      <c r="R46" s="73"/>
      <c r="S46" s="73"/>
      <c r="T46" s="73"/>
      <c r="U46" s="74"/>
      <c r="V46" s="74"/>
      <c r="W46" s="74"/>
      <c r="X46" s="75"/>
      <c r="Y46" s="60"/>
      <c r="Z46" s="2"/>
      <c r="AA46" s="75"/>
      <c r="AB46" s="60"/>
    </row>
    <row r="47" spans="1:35" ht="25.2" customHeight="1">
      <c r="A47" s="41"/>
      <c r="B47" s="41"/>
      <c r="C47" s="52" t="s">
        <v>90</v>
      </c>
      <c r="D47" s="62">
        <f>SUM(D35:D46)</f>
        <v>334942.08000000002</v>
      </c>
      <c r="E47" s="62">
        <v>445818.6</v>
      </c>
      <c r="F47" s="72">
        <f>(D47-E47)/E47</f>
        <v>-0.24870321695864633</v>
      </c>
      <c r="G47" s="62">
        <f t="shared" ref="G47" si="5">SUM(G35:G46)</f>
        <v>54975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35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6" t="s">
        <v>36</v>
      </c>
      <c r="C49" s="68" t="s">
        <v>224</v>
      </c>
      <c r="D49" s="67">
        <v>73</v>
      </c>
      <c r="E49" s="66" t="s">
        <v>36</v>
      </c>
      <c r="F49" s="66" t="s">
        <v>36</v>
      </c>
      <c r="G49" s="67">
        <v>13</v>
      </c>
      <c r="H49" s="66">
        <v>1</v>
      </c>
      <c r="I49" s="66">
        <f>G49/H49</f>
        <v>13</v>
      </c>
      <c r="J49" s="66">
        <v>1</v>
      </c>
      <c r="K49" s="66">
        <v>12</v>
      </c>
      <c r="L49" s="67">
        <v>11735.86</v>
      </c>
      <c r="M49" s="67">
        <v>2474</v>
      </c>
      <c r="N49" s="65">
        <v>44421</v>
      </c>
      <c r="O49" s="64" t="s">
        <v>50</v>
      </c>
      <c r="P49" s="9"/>
      <c r="Q49" s="73"/>
      <c r="R49" s="73"/>
      <c r="S49" s="73"/>
      <c r="T49" s="73"/>
      <c r="U49" s="74"/>
      <c r="V49" s="74"/>
      <c r="W49" s="75"/>
      <c r="X49" s="75"/>
      <c r="Y49" s="2"/>
      <c r="Z49" s="74"/>
      <c r="AA49" s="60"/>
      <c r="AB49" s="60"/>
    </row>
    <row r="50" spans="1:28" ht="25.35" customHeight="1">
      <c r="A50" s="63">
        <v>32</v>
      </c>
      <c r="B50" s="79">
        <v>35</v>
      </c>
      <c r="C50" s="71" t="s">
        <v>216</v>
      </c>
      <c r="D50" s="67">
        <v>67</v>
      </c>
      <c r="E50" s="66">
        <v>120</v>
      </c>
      <c r="F50" s="70">
        <f>(D50-E50)/E50</f>
        <v>-0.44166666666666665</v>
      </c>
      <c r="G50" s="67">
        <v>19</v>
      </c>
      <c r="H50" s="66">
        <v>1</v>
      </c>
      <c r="I50" s="66">
        <f>G50/H50</f>
        <v>19</v>
      </c>
      <c r="J50" s="66">
        <v>1</v>
      </c>
      <c r="K50" s="66" t="s">
        <v>36</v>
      </c>
      <c r="L50" s="67">
        <v>24648</v>
      </c>
      <c r="M50" s="67">
        <v>4377</v>
      </c>
      <c r="N50" s="65">
        <v>44323</v>
      </c>
      <c r="O50" s="64" t="s">
        <v>43</v>
      </c>
      <c r="P50" s="9"/>
      <c r="Q50" s="73"/>
      <c r="R50" s="73"/>
      <c r="S50" s="73"/>
      <c r="T50" s="73"/>
      <c r="U50" s="74"/>
      <c r="V50" s="74"/>
      <c r="W50" s="2"/>
      <c r="X50" s="75"/>
      <c r="Y50" s="60"/>
      <c r="Z50" s="74"/>
      <c r="AA50" s="75"/>
      <c r="AB50" s="60"/>
    </row>
    <row r="51" spans="1:28" ht="25.35" customHeight="1">
      <c r="A51" s="41"/>
      <c r="B51" s="41"/>
      <c r="C51" s="52" t="s">
        <v>94</v>
      </c>
      <c r="D51" s="62">
        <f>SUM(D47:D50)</f>
        <v>335082.08</v>
      </c>
      <c r="E51" s="62">
        <v>447547.52999999997</v>
      </c>
      <c r="F51" s="72">
        <f>(D51-E51)/E51</f>
        <v>-0.25129275096211562</v>
      </c>
      <c r="G51" s="62">
        <f t="shared" ref="G51" si="6">SUM(G47:G50)</f>
        <v>55007</v>
      </c>
      <c r="H51" s="62"/>
      <c r="I51" s="43"/>
      <c r="J51" s="42"/>
      <c r="K51" s="44"/>
      <c r="L51" s="45"/>
      <c r="M51" s="49"/>
      <c r="N51" s="46"/>
      <c r="O51" s="53"/>
      <c r="R51" s="61"/>
    </row>
    <row r="52" spans="1:28" ht="23.1" customHeight="1">
      <c r="W52" s="4"/>
    </row>
    <row r="53" spans="1:28" ht="17.25" customHeight="1"/>
    <row r="64" spans="1:28">
      <c r="R64" s="61"/>
    </row>
    <row r="69" spans="16:16">
      <c r="P69" s="61"/>
    </row>
    <row r="73" spans="16:16" ht="12" customHeight="1"/>
  </sheetData>
  <sortState xmlns:xlrd2="http://schemas.microsoft.com/office/spreadsheetml/2017/richdata2" ref="B13:O50">
    <sortCondition descending="1" ref="D13:D50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04D12-94C4-465F-A54A-2A7746190FF6}">
  <dimension ref="A1:AI84"/>
  <sheetViews>
    <sheetView topLeftCell="A31" zoomScale="60" zoomScaleNormal="60" workbookViewId="0">
      <selection activeCell="A54" sqref="A54:XFD5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8" width="8.5546875" style="1" customWidth="1"/>
    <col min="19" max="19" width="6.109375" style="1" customWidth="1"/>
    <col min="20" max="20" width="20.5546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2.5546875" style="1" bestFit="1" customWidth="1"/>
    <col min="26" max="26" width="14.88671875" style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241</v>
      </c>
      <c r="F1" s="30"/>
      <c r="G1" s="30"/>
      <c r="H1" s="30"/>
      <c r="I1" s="30"/>
    </row>
    <row r="2" spans="1:29" ht="19.5" customHeight="1">
      <c r="E2" s="30" t="s">
        <v>242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9">
      <c r="A6" s="207"/>
      <c r="B6" s="207"/>
      <c r="C6" s="212"/>
      <c r="D6" s="32" t="s">
        <v>239</v>
      </c>
      <c r="E6" s="32" t="s">
        <v>243</v>
      </c>
      <c r="F6" s="212"/>
      <c r="G6" s="212" t="s">
        <v>239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9">
      <c r="A10" s="207"/>
      <c r="B10" s="207"/>
      <c r="C10" s="212"/>
      <c r="D10" s="84" t="s">
        <v>240</v>
      </c>
      <c r="E10" s="84" t="s">
        <v>244</v>
      </c>
      <c r="F10" s="212"/>
      <c r="G10" s="84" t="s">
        <v>240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2"/>
      <c r="Z12" s="4"/>
    </row>
    <row r="13" spans="1:29" ht="25.35" customHeight="1">
      <c r="A13" s="63">
        <v>1</v>
      </c>
      <c r="B13" s="63" t="s">
        <v>34</v>
      </c>
      <c r="C13" s="68" t="s">
        <v>159</v>
      </c>
      <c r="D13" s="67">
        <v>77296.69</v>
      </c>
      <c r="E13" s="66" t="s">
        <v>36</v>
      </c>
      <c r="F13" s="66" t="s">
        <v>36</v>
      </c>
      <c r="G13" s="67">
        <v>10510</v>
      </c>
      <c r="H13" s="66">
        <v>270</v>
      </c>
      <c r="I13" s="66">
        <f>G13/H13</f>
        <v>38.925925925925924</v>
      </c>
      <c r="J13" s="66">
        <v>18</v>
      </c>
      <c r="K13" s="66">
        <v>1</v>
      </c>
      <c r="L13" s="67">
        <v>81722</v>
      </c>
      <c r="M13" s="67">
        <v>11095</v>
      </c>
      <c r="N13" s="65">
        <v>44603</v>
      </c>
      <c r="O13" s="64" t="s">
        <v>37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9" ht="25.35" customHeight="1">
      <c r="A14" s="63">
        <v>2</v>
      </c>
      <c r="B14" s="63" t="s">
        <v>34</v>
      </c>
      <c r="C14" s="68" t="s">
        <v>65</v>
      </c>
      <c r="D14" s="67">
        <v>56639.519999999997</v>
      </c>
      <c r="E14" s="66" t="s">
        <v>36</v>
      </c>
      <c r="F14" s="66" t="s">
        <v>36</v>
      </c>
      <c r="G14" s="67">
        <v>11808</v>
      </c>
      <c r="H14" s="66">
        <v>272</v>
      </c>
      <c r="I14" s="66">
        <f>G14/H14</f>
        <v>43.411764705882355</v>
      </c>
      <c r="J14" s="66">
        <v>18</v>
      </c>
      <c r="K14" s="66">
        <v>1</v>
      </c>
      <c r="L14" s="67">
        <v>59388.58</v>
      </c>
      <c r="M14" s="67">
        <v>12348</v>
      </c>
      <c r="N14" s="65">
        <v>44603</v>
      </c>
      <c r="O14" s="64" t="s">
        <v>41</v>
      </c>
      <c r="P14" s="61"/>
      <c r="Q14" s="73"/>
      <c r="R14" s="73"/>
      <c r="S14" s="73"/>
      <c r="T14" s="73"/>
      <c r="U14" s="74"/>
      <c r="V14" s="74"/>
      <c r="W14" s="60"/>
      <c r="X14" s="74"/>
      <c r="Y14" s="2"/>
      <c r="Z14" s="75"/>
      <c r="AA14" s="75"/>
      <c r="AB14" s="60"/>
    </row>
    <row r="15" spans="1:29" ht="25.35" customHeight="1">
      <c r="A15" s="63">
        <v>3</v>
      </c>
      <c r="B15" s="63" t="s">
        <v>34</v>
      </c>
      <c r="C15" s="68" t="s">
        <v>158</v>
      </c>
      <c r="D15" s="67">
        <v>54767.31</v>
      </c>
      <c r="E15" s="66" t="s">
        <v>36</v>
      </c>
      <c r="F15" s="66" t="s">
        <v>36</v>
      </c>
      <c r="G15" s="67">
        <v>8528</v>
      </c>
      <c r="H15" s="66">
        <v>249</v>
      </c>
      <c r="I15" s="66">
        <f>G15/H15</f>
        <v>34.248995983935743</v>
      </c>
      <c r="J15" s="66">
        <v>18</v>
      </c>
      <c r="K15" s="66">
        <v>1</v>
      </c>
      <c r="L15" s="67">
        <v>55356</v>
      </c>
      <c r="M15" s="67">
        <v>8634</v>
      </c>
      <c r="N15" s="65">
        <v>44603</v>
      </c>
      <c r="O15" s="64" t="s">
        <v>43</v>
      </c>
      <c r="P15" s="61"/>
      <c r="Q15" s="73"/>
      <c r="R15" s="73"/>
      <c r="S15" s="73"/>
      <c r="T15" s="73"/>
      <c r="U15" s="74"/>
      <c r="V15" s="74"/>
      <c r="W15" s="60"/>
      <c r="X15" s="75"/>
      <c r="Y15" s="2"/>
      <c r="Z15" s="75"/>
      <c r="AA15" s="74"/>
      <c r="AB15" s="60"/>
    </row>
    <row r="16" spans="1:29" ht="25.35" customHeight="1">
      <c r="A16" s="63">
        <v>4</v>
      </c>
      <c r="B16" s="63">
        <v>1</v>
      </c>
      <c r="C16" s="68" t="s">
        <v>205</v>
      </c>
      <c r="D16" s="67">
        <v>48676.160000000003</v>
      </c>
      <c r="E16" s="66">
        <v>65025.98</v>
      </c>
      <c r="F16" s="70">
        <f>(D16-E16)/E16</f>
        <v>-0.25143519559413019</v>
      </c>
      <c r="G16" s="67">
        <v>7285</v>
      </c>
      <c r="H16" s="66">
        <v>156</v>
      </c>
      <c r="I16" s="66">
        <f>G16/H16</f>
        <v>46.698717948717949</v>
      </c>
      <c r="J16" s="66">
        <v>11</v>
      </c>
      <c r="K16" s="66">
        <v>2</v>
      </c>
      <c r="L16" s="67">
        <v>117020.48</v>
      </c>
      <c r="M16" s="67">
        <v>16031</v>
      </c>
      <c r="N16" s="65">
        <v>44596</v>
      </c>
      <c r="O16" s="64" t="s">
        <v>41</v>
      </c>
      <c r="P16" s="61"/>
      <c r="Q16" s="73"/>
      <c r="R16" s="73"/>
      <c r="S16" s="73"/>
      <c r="T16" s="73"/>
      <c r="V16" s="61"/>
      <c r="W16" s="60"/>
      <c r="X16" s="61"/>
      <c r="Y16" s="2"/>
      <c r="Z16" s="60"/>
      <c r="AC16" s="60"/>
    </row>
    <row r="17" spans="1:35" ht="25.35" customHeight="1">
      <c r="A17" s="63">
        <v>5</v>
      </c>
      <c r="B17" s="63">
        <v>2</v>
      </c>
      <c r="C17" s="68" t="s">
        <v>183</v>
      </c>
      <c r="D17" s="67">
        <v>22423.679999999997</v>
      </c>
      <c r="E17" s="66">
        <v>25312.540000000008</v>
      </c>
      <c r="F17" s="70">
        <f>(D17-E17)/E17</f>
        <v>-0.11412762211931361</v>
      </c>
      <c r="G17" s="67">
        <v>3325</v>
      </c>
      <c r="H17" s="66" t="s">
        <v>36</v>
      </c>
      <c r="I17" s="66" t="s">
        <v>36</v>
      </c>
      <c r="J17" s="66">
        <v>8</v>
      </c>
      <c r="K17" s="66">
        <v>7</v>
      </c>
      <c r="L17" s="67">
        <v>603221.62</v>
      </c>
      <c r="M17" s="67">
        <v>84765</v>
      </c>
      <c r="N17" s="65">
        <v>44561</v>
      </c>
      <c r="O17" s="64" t="s">
        <v>184</v>
      </c>
      <c r="P17" s="61"/>
      <c r="Q17" s="73"/>
      <c r="R17" s="73"/>
      <c r="S17" s="59"/>
      <c r="T17" s="73"/>
      <c r="V17" s="74"/>
      <c r="W17" s="74"/>
      <c r="X17" s="75"/>
      <c r="Y17" s="74"/>
      <c r="Z17" s="75"/>
      <c r="AA17" s="2"/>
      <c r="AB17" s="60"/>
      <c r="AC17" s="60"/>
    </row>
    <row r="18" spans="1:35" ht="25.35" customHeight="1">
      <c r="A18" s="63">
        <v>6</v>
      </c>
      <c r="B18" s="63" t="s">
        <v>58</v>
      </c>
      <c r="C18" s="68" t="s">
        <v>119</v>
      </c>
      <c r="D18" s="67">
        <v>19934.740000000002</v>
      </c>
      <c r="E18" s="66" t="s">
        <v>36</v>
      </c>
      <c r="F18" s="66" t="s">
        <v>36</v>
      </c>
      <c r="G18" s="67">
        <v>3167</v>
      </c>
      <c r="H18" s="66">
        <v>56</v>
      </c>
      <c r="I18" s="66">
        <f>G18/H18</f>
        <v>56.553571428571431</v>
      </c>
      <c r="J18" s="66">
        <v>21</v>
      </c>
      <c r="K18" s="66">
        <v>0</v>
      </c>
      <c r="L18" s="67">
        <v>19934.740000000002</v>
      </c>
      <c r="M18" s="67">
        <v>3167</v>
      </c>
      <c r="N18" s="65" t="s">
        <v>60</v>
      </c>
      <c r="O18" s="64" t="s">
        <v>120</v>
      </c>
      <c r="P18" s="61"/>
      <c r="Q18" s="73"/>
      <c r="R18" s="73"/>
      <c r="S18" s="73"/>
      <c r="T18" s="73"/>
      <c r="V18" s="61"/>
      <c r="W18" s="74"/>
      <c r="X18" s="75"/>
      <c r="Y18" s="74"/>
      <c r="Z18" s="75"/>
      <c r="AA18" s="2"/>
      <c r="AB18" s="60"/>
      <c r="AC18" s="60"/>
    </row>
    <row r="19" spans="1:35" ht="25.35" customHeight="1">
      <c r="A19" s="63">
        <v>7</v>
      </c>
      <c r="B19" s="63">
        <v>3</v>
      </c>
      <c r="C19" s="68" t="s">
        <v>172</v>
      </c>
      <c r="D19" s="67">
        <v>17855</v>
      </c>
      <c r="E19" s="66">
        <v>14979</v>
      </c>
      <c r="F19" s="70">
        <f>(D19-E19)/E19</f>
        <v>0.19200213632418719</v>
      </c>
      <c r="G19" s="67">
        <v>3606</v>
      </c>
      <c r="H19" s="66" t="s">
        <v>36</v>
      </c>
      <c r="I19" s="66" t="s">
        <v>36</v>
      </c>
      <c r="J19" s="66">
        <v>20</v>
      </c>
      <c r="K19" s="66">
        <v>2</v>
      </c>
      <c r="L19" s="67">
        <v>33590</v>
      </c>
      <c r="M19" s="67">
        <v>6837</v>
      </c>
      <c r="N19" s="65">
        <v>44596</v>
      </c>
      <c r="O19" s="64" t="s">
        <v>47</v>
      </c>
      <c r="P19" s="61"/>
      <c r="Q19" s="73"/>
      <c r="R19" s="73"/>
      <c r="S19" s="73"/>
      <c r="T19" s="73"/>
      <c r="W19" s="74"/>
      <c r="X19" s="75"/>
      <c r="Y19" s="74"/>
      <c r="Z19" s="75"/>
      <c r="AA19" s="2"/>
      <c r="AB19" s="60"/>
      <c r="AC19" s="60"/>
    </row>
    <row r="20" spans="1:35" ht="25.35" customHeight="1">
      <c r="A20" s="63">
        <v>8</v>
      </c>
      <c r="B20" s="63">
        <v>8</v>
      </c>
      <c r="C20" s="68" t="s">
        <v>62</v>
      </c>
      <c r="D20" s="67">
        <v>17757.45</v>
      </c>
      <c r="E20" s="66">
        <v>8954.7099999999991</v>
      </c>
      <c r="F20" s="70">
        <f>(D20-E20)/E20</f>
        <v>0.98302904281657388</v>
      </c>
      <c r="G20" s="67">
        <v>3514</v>
      </c>
      <c r="H20" s="66">
        <v>87</v>
      </c>
      <c r="I20" s="66">
        <f>G20/H20</f>
        <v>40.390804597701148</v>
      </c>
      <c r="J20" s="66">
        <v>9</v>
      </c>
      <c r="K20" s="66">
        <v>6</v>
      </c>
      <c r="L20" s="67">
        <v>168709</v>
      </c>
      <c r="M20" s="67">
        <v>33066</v>
      </c>
      <c r="N20" s="65">
        <v>44568</v>
      </c>
      <c r="O20" s="64" t="s">
        <v>39</v>
      </c>
      <c r="P20" s="61"/>
      <c r="Q20" s="73"/>
      <c r="R20" s="73"/>
      <c r="S20" s="73"/>
      <c r="T20" s="73"/>
      <c r="U20" s="74"/>
      <c r="V20" s="74"/>
      <c r="W20" s="74"/>
      <c r="X20" s="75"/>
      <c r="Y20" s="75"/>
      <c r="Z20" s="2"/>
      <c r="AA20" s="60"/>
      <c r="AB20" s="60"/>
    </row>
    <row r="21" spans="1:35" ht="25.35" customHeight="1">
      <c r="A21" s="63">
        <v>9</v>
      </c>
      <c r="B21" s="63">
        <v>9</v>
      </c>
      <c r="C21" s="68" t="s">
        <v>70</v>
      </c>
      <c r="D21" s="67">
        <v>12891.65</v>
      </c>
      <c r="E21" s="67">
        <v>8446.02</v>
      </c>
      <c r="F21" s="70">
        <f>(D21-E21)/E21</f>
        <v>0.52635797689325847</v>
      </c>
      <c r="G21" s="67">
        <v>2591</v>
      </c>
      <c r="H21" s="66">
        <v>68</v>
      </c>
      <c r="I21" s="66">
        <f>G21/H21</f>
        <v>38.102941176470587</v>
      </c>
      <c r="J21" s="66">
        <v>8</v>
      </c>
      <c r="K21" s="66">
        <v>8</v>
      </c>
      <c r="L21" s="67">
        <v>311179</v>
      </c>
      <c r="M21" s="67">
        <v>63192</v>
      </c>
      <c r="N21" s="65">
        <v>44554</v>
      </c>
      <c r="O21" s="64" t="s">
        <v>37</v>
      </c>
      <c r="P21" s="61"/>
      <c r="Q21" s="73"/>
      <c r="R21" s="73"/>
      <c r="S21" s="73"/>
      <c r="T21" s="73"/>
      <c r="U21" s="74"/>
      <c r="V21" s="74"/>
      <c r="W21" s="74"/>
      <c r="X21" s="75"/>
      <c r="Y21" s="75"/>
      <c r="Z21" s="2"/>
      <c r="AA21" s="60"/>
      <c r="AB21" s="60"/>
    </row>
    <row r="22" spans="1:35" ht="25.35" customHeight="1">
      <c r="A22" s="63">
        <v>10</v>
      </c>
      <c r="B22" s="63" t="s">
        <v>34</v>
      </c>
      <c r="C22" s="68" t="s">
        <v>68</v>
      </c>
      <c r="D22" s="67">
        <v>12525</v>
      </c>
      <c r="E22" s="66" t="s">
        <v>36</v>
      </c>
      <c r="F22" s="66" t="s">
        <v>36</v>
      </c>
      <c r="G22" s="67">
        <v>2019</v>
      </c>
      <c r="H22" s="66" t="s">
        <v>36</v>
      </c>
      <c r="I22" s="66" t="s">
        <v>36</v>
      </c>
      <c r="J22" s="66">
        <v>18</v>
      </c>
      <c r="K22" s="66">
        <v>1</v>
      </c>
      <c r="L22" s="67">
        <v>12525</v>
      </c>
      <c r="M22" s="67">
        <v>2019</v>
      </c>
      <c r="N22" s="65">
        <v>44603</v>
      </c>
      <c r="O22" s="64" t="s">
        <v>47</v>
      </c>
      <c r="P22" s="61"/>
      <c r="Q22" s="73"/>
      <c r="R22" s="73"/>
      <c r="S22" s="73"/>
      <c r="T22" s="73"/>
      <c r="U22" s="74"/>
      <c r="V22" s="74"/>
      <c r="W22" s="74"/>
      <c r="X22" s="74"/>
      <c r="Y22" s="75"/>
      <c r="Z22" s="2"/>
      <c r="AA22" s="60"/>
      <c r="AB22" s="60"/>
    </row>
    <row r="23" spans="1:35" ht="25.35" customHeight="1">
      <c r="A23" s="41"/>
      <c r="B23" s="41"/>
      <c r="C23" s="52" t="s">
        <v>52</v>
      </c>
      <c r="D23" s="62">
        <f>SUM(D13:D22)</f>
        <v>340767.2</v>
      </c>
      <c r="E23" s="62">
        <v>180834.62000000002</v>
      </c>
      <c r="F23" s="20">
        <f t="shared" ref="F23" si="0">(D23-E23)/E23</f>
        <v>0.88441350444953493</v>
      </c>
      <c r="G23" s="62">
        <f t="shared" ref="G23" si="1">SUM(G13:G22)</f>
        <v>56353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35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35" ht="25.35" customHeight="1">
      <c r="A25" s="63">
        <v>11</v>
      </c>
      <c r="B25" s="63">
        <v>5</v>
      </c>
      <c r="C25" s="68" t="s">
        <v>213</v>
      </c>
      <c r="D25" s="67">
        <v>11948.32</v>
      </c>
      <c r="E25" s="67">
        <v>13798.5</v>
      </c>
      <c r="F25" s="70">
        <f>(D25-E25)/E25</f>
        <v>-0.13408558901329856</v>
      </c>
      <c r="G25" s="67">
        <v>1927</v>
      </c>
      <c r="H25" s="66">
        <v>48</v>
      </c>
      <c r="I25" s="66">
        <f t="shared" ref="I25:I33" si="2">G25/H25</f>
        <v>40.145833333333336</v>
      </c>
      <c r="J25" s="66">
        <v>8</v>
      </c>
      <c r="K25" s="66">
        <v>9</v>
      </c>
      <c r="L25" s="67">
        <v>787810</v>
      </c>
      <c r="M25" s="67">
        <v>114381</v>
      </c>
      <c r="N25" s="65">
        <v>44547</v>
      </c>
      <c r="O25" s="64" t="s">
        <v>142</v>
      </c>
      <c r="P25" s="61"/>
      <c r="Q25" s="73"/>
      <c r="R25" s="73"/>
      <c r="S25" s="73"/>
      <c r="T25" s="73"/>
      <c r="U25" s="74"/>
      <c r="V25" s="74"/>
      <c r="W25" s="74"/>
      <c r="X25" s="75"/>
      <c r="Y25" s="75"/>
      <c r="Z25" s="2"/>
      <c r="AA25" s="60"/>
      <c r="AB25" s="60"/>
    </row>
    <row r="26" spans="1:35" ht="25.35" customHeight="1">
      <c r="A26" s="63">
        <v>12</v>
      </c>
      <c r="B26" s="63">
        <v>6</v>
      </c>
      <c r="C26" s="68" t="s">
        <v>231</v>
      </c>
      <c r="D26" s="67">
        <v>11853.74</v>
      </c>
      <c r="E26" s="66">
        <v>11875.94</v>
      </c>
      <c r="F26" s="70">
        <f>(D26-E26)/E26</f>
        <v>-1.8693257123226226E-3</v>
      </c>
      <c r="G26" s="67">
        <v>2357</v>
      </c>
      <c r="H26" s="66">
        <v>123</v>
      </c>
      <c r="I26" s="66">
        <f t="shared" si="2"/>
        <v>19.162601626016261</v>
      </c>
      <c r="J26" s="66">
        <v>9</v>
      </c>
      <c r="K26" s="66">
        <v>2</v>
      </c>
      <c r="L26" s="67">
        <v>23729.68</v>
      </c>
      <c r="M26" s="67">
        <v>4617</v>
      </c>
      <c r="N26" s="65">
        <v>44596</v>
      </c>
      <c r="O26" s="64" t="s">
        <v>232</v>
      </c>
      <c r="P26" s="61"/>
      <c r="Q26" s="73"/>
      <c r="R26" s="73"/>
      <c r="S26" s="73"/>
      <c r="T26" s="73"/>
      <c r="U26" s="59"/>
      <c r="V26" s="74"/>
      <c r="W26" s="74"/>
      <c r="X26" s="75"/>
      <c r="Y26" s="60"/>
      <c r="Z26" s="75"/>
      <c r="AA26" s="2"/>
      <c r="AB26" s="60"/>
      <c r="AC26" s="60"/>
    </row>
    <row r="27" spans="1:35" ht="25.35" customHeight="1">
      <c r="A27" s="63">
        <v>13</v>
      </c>
      <c r="B27" s="63">
        <v>17</v>
      </c>
      <c r="C27" s="68" t="s">
        <v>171</v>
      </c>
      <c r="D27" s="67">
        <v>11045.1</v>
      </c>
      <c r="E27" s="67">
        <v>3008.67</v>
      </c>
      <c r="F27" s="70">
        <f>(D27-E27)/E27</f>
        <v>2.6710905483153686</v>
      </c>
      <c r="G27" s="67">
        <v>2127</v>
      </c>
      <c r="H27" s="66">
        <v>37</v>
      </c>
      <c r="I27" s="66">
        <f t="shared" si="2"/>
        <v>57.486486486486484</v>
      </c>
      <c r="J27" s="66">
        <v>5</v>
      </c>
      <c r="K27" s="66">
        <v>12</v>
      </c>
      <c r="L27" s="67">
        <v>197857</v>
      </c>
      <c r="M27" s="67">
        <v>39450</v>
      </c>
      <c r="N27" s="65">
        <v>44526</v>
      </c>
      <c r="O27" s="64" t="s">
        <v>43</v>
      </c>
      <c r="P27" s="61"/>
      <c r="Q27" s="73"/>
      <c r="R27" s="73"/>
      <c r="S27" s="73"/>
      <c r="T27" s="73"/>
      <c r="U27" s="74"/>
      <c r="V27" s="74"/>
      <c r="W27" s="74"/>
      <c r="X27" s="75"/>
      <c r="Y27" s="60"/>
      <c r="Z27" s="75"/>
      <c r="AA27" s="2"/>
      <c r="AB27" s="60"/>
    </row>
    <row r="28" spans="1:35" ht="25.35" customHeight="1">
      <c r="A28" s="63">
        <v>14</v>
      </c>
      <c r="B28" s="63" t="s">
        <v>58</v>
      </c>
      <c r="C28" s="68" t="s">
        <v>141</v>
      </c>
      <c r="D28" s="67">
        <v>9510.7099999999991</v>
      </c>
      <c r="E28" s="66" t="s">
        <v>36</v>
      </c>
      <c r="F28" s="66" t="s">
        <v>36</v>
      </c>
      <c r="G28" s="67">
        <v>1391</v>
      </c>
      <c r="H28" s="66">
        <v>10</v>
      </c>
      <c r="I28" s="66">
        <f t="shared" si="2"/>
        <v>139.1</v>
      </c>
      <c r="J28" s="66">
        <v>10</v>
      </c>
      <c r="K28" s="66">
        <v>0</v>
      </c>
      <c r="L28" s="67">
        <v>9510.7099999999991</v>
      </c>
      <c r="M28" s="67">
        <v>1391</v>
      </c>
      <c r="N28" s="65" t="s">
        <v>60</v>
      </c>
      <c r="O28" s="64" t="s">
        <v>142</v>
      </c>
      <c r="P28" s="61"/>
      <c r="Q28" s="73"/>
      <c r="R28" s="73"/>
      <c r="S28" s="73"/>
      <c r="T28" s="73"/>
      <c r="U28" s="74"/>
      <c r="V28" s="74"/>
      <c r="W28" s="74"/>
      <c r="X28" s="75"/>
      <c r="Y28" s="60"/>
      <c r="Z28" s="75"/>
      <c r="AA28" s="2"/>
      <c r="AB28" s="60"/>
      <c r="AC28" s="60"/>
    </row>
    <row r="29" spans="1:35" ht="25.35" customHeight="1">
      <c r="A29" s="63">
        <v>15</v>
      </c>
      <c r="B29" s="63" t="s">
        <v>34</v>
      </c>
      <c r="C29" s="68" t="s">
        <v>233</v>
      </c>
      <c r="D29" s="67">
        <v>9291.69</v>
      </c>
      <c r="E29" s="66" t="s">
        <v>36</v>
      </c>
      <c r="F29" s="66" t="s">
        <v>36</v>
      </c>
      <c r="G29" s="67">
        <v>1366</v>
      </c>
      <c r="H29" s="66">
        <v>38</v>
      </c>
      <c r="I29" s="66">
        <f t="shared" si="2"/>
        <v>35.94736842105263</v>
      </c>
      <c r="J29" s="66">
        <v>6</v>
      </c>
      <c r="K29" s="66">
        <v>1</v>
      </c>
      <c r="L29" s="67">
        <v>9292</v>
      </c>
      <c r="M29" s="67">
        <v>1366</v>
      </c>
      <c r="N29" s="65">
        <v>44603</v>
      </c>
      <c r="O29" s="64" t="s">
        <v>84</v>
      </c>
      <c r="P29" s="61"/>
      <c r="Q29" s="73"/>
      <c r="R29" s="73"/>
      <c r="S29" s="73"/>
      <c r="T29" s="73"/>
      <c r="U29" s="74"/>
      <c r="V29" s="74"/>
      <c r="W29" s="74"/>
      <c r="X29" s="75"/>
      <c r="Y29" s="60"/>
      <c r="Z29" s="75"/>
      <c r="AA29" s="2"/>
      <c r="AB29" s="60"/>
    </row>
    <row r="30" spans="1:35" ht="25.35" customHeight="1">
      <c r="A30" s="63">
        <v>16</v>
      </c>
      <c r="B30" s="63">
        <v>4</v>
      </c>
      <c r="C30" s="68" t="s">
        <v>207</v>
      </c>
      <c r="D30" s="67">
        <v>8909.33</v>
      </c>
      <c r="E30" s="66">
        <v>14392.45</v>
      </c>
      <c r="F30" s="70">
        <f t="shared" ref="F30:F35" si="3">(D30-E30)/E30</f>
        <v>-0.38097196794152494</v>
      </c>
      <c r="G30" s="67">
        <v>1315</v>
      </c>
      <c r="H30" s="66">
        <v>40</v>
      </c>
      <c r="I30" s="66">
        <f t="shared" si="2"/>
        <v>32.875</v>
      </c>
      <c r="J30" s="66">
        <v>6</v>
      </c>
      <c r="K30" s="66">
        <v>4</v>
      </c>
      <c r="L30" s="67">
        <v>61599</v>
      </c>
      <c r="M30" s="67">
        <v>9493</v>
      </c>
      <c r="N30" s="65">
        <v>44582</v>
      </c>
      <c r="O30" s="64" t="s">
        <v>43</v>
      </c>
      <c r="P30" s="61"/>
      <c r="Q30" s="73"/>
      <c r="R30" s="73"/>
      <c r="S30" s="73"/>
      <c r="T30" s="73"/>
      <c r="U30" s="74"/>
      <c r="V30" s="74"/>
      <c r="W30" s="74"/>
      <c r="X30" s="60"/>
      <c r="Y30" s="75"/>
      <c r="Z30" s="2"/>
      <c r="AA30" s="75"/>
      <c r="AB30" s="60"/>
      <c r="AE30" s="73"/>
      <c r="AF30" s="57"/>
      <c r="AG30" s="57"/>
      <c r="AH30" s="57"/>
      <c r="AI30" s="57"/>
    </row>
    <row r="31" spans="1:35" ht="25.35" customHeight="1">
      <c r="A31" s="63">
        <v>17</v>
      </c>
      <c r="B31" s="63">
        <v>7</v>
      </c>
      <c r="C31" s="68" t="s">
        <v>83</v>
      </c>
      <c r="D31" s="67">
        <v>8538.85</v>
      </c>
      <c r="E31" s="66">
        <v>9740.1</v>
      </c>
      <c r="F31" s="70">
        <f t="shared" si="3"/>
        <v>-0.12333035595117092</v>
      </c>
      <c r="G31" s="67">
        <v>1749</v>
      </c>
      <c r="H31" s="66">
        <v>63</v>
      </c>
      <c r="I31" s="66">
        <f t="shared" si="2"/>
        <v>27.761904761904763</v>
      </c>
      <c r="J31" s="66">
        <v>11</v>
      </c>
      <c r="K31" s="66">
        <v>3</v>
      </c>
      <c r="L31" s="67">
        <v>33408</v>
      </c>
      <c r="M31" s="67">
        <v>6428</v>
      </c>
      <c r="N31" s="65">
        <v>44589</v>
      </c>
      <c r="O31" s="64" t="s">
        <v>84</v>
      </c>
      <c r="P31" s="61"/>
      <c r="Q31" s="73"/>
      <c r="R31" s="73"/>
      <c r="S31" s="73"/>
      <c r="T31" s="73"/>
      <c r="U31" s="74"/>
      <c r="V31" s="74"/>
      <c r="W31" s="74"/>
      <c r="X31" s="60"/>
      <c r="Y31" s="75"/>
      <c r="Z31" s="2"/>
      <c r="AA31" s="75"/>
      <c r="AB31" s="60"/>
    </row>
    <row r="32" spans="1:35" ht="25.35" customHeight="1">
      <c r="A32" s="63">
        <v>18</v>
      </c>
      <c r="B32" s="63">
        <v>10</v>
      </c>
      <c r="C32" s="68" t="s">
        <v>229</v>
      </c>
      <c r="D32" s="67">
        <v>6631.4</v>
      </c>
      <c r="E32" s="66">
        <v>8309.3799999999992</v>
      </c>
      <c r="F32" s="70">
        <f t="shared" si="3"/>
        <v>-0.20193805073302698</v>
      </c>
      <c r="G32" s="67">
        <v>1360</v>
      </c>
      <c r="H32" s="66">
        <v>86</v>
      </c>
      <c r="I32" s="66">
        <f t="shared" si="2"/>
        <v>15.813953488372093</v>
      </c>
      <c r="J32" s="66">
        <v>8</v>
      </c>
      <c r="K32" s="66">
        <v>4</v>
      </c>
      <c r="L32" s="67">
        <v>44756</v>
      </c>
      <c r="M32" s="67">
        <v>8394</v>
      </c>
      <c r="N32" s="65">
        <v>44582</v>
      </c>
      <c r="O32" s="64" t="s">
        <v>101</v>
      </c>
      <c r="P32" s="61"/>
      <c r="Q32" s="73"/>
      <c r="R32" s="73"/>
      <c r="S32" s="73"/>
      <c r="T32" s="73"/>
      <c r="U32" s="74"/>
      <c r="V32" s="74"/>
      <c r="W32" s="74"/>
      <c r="X32" s="75"/>
      <c r="Y32" s="2"/>
      <c r="Z32" s="75"/>
      <c r="AA32" s="60"/>
      <c r="AB32" s="60"/>
      <c r="AE32" s="73"/>
      <c r="AF32" s="58"/>
      <c r="AG32" s="58"/>
      <c r="AH32" s="58"/>
      <c r="AI32" s="58"/>
    </row>
    <row r="33" spans="1:35" ht="25.35" customHeight="1">
      <c r="A33" s="63">
        <v>19</v>
      </c>
      <c r="B33" s="63">
        <v>12</v>
      </c>
      <c r="C33" s="68" t="s">
        <v>161</v>
      </c>
      <c r="D33" s="67">
        <v>5601.64</v>
      </c>
      <c r="E33" s="67">
        <v>7287.13</v>
      </c>
      <c r="F33" s="70">
        <f t="shared" si="3"/>
        <v>-0.23129682055898546</v>
      </c>
      <c r="G33" s="67">
        <v>839</v>
      </c>
      <c r="H33" s="66">
        <v>22</v>
      </c>
      <c r="I33" s="66">
        <f t="shared" si="2"/>
        <v>38.136363636363633</v>
      </c>
      <c r="J33" s="66">
        <v>5</v>
      </c>
      <c r="K33" s="66">
        <v>12</v>
      </c>
      <c r="L33" s="67">
        <v>637017</v>
      </c>
      <c r="M33" s="67">
        <v>91841</v>
      </c>
      <c r="N33" s="65">
        <v>44526</v>
      </c>
      <c r="O33" s="64" t="s">
        <v>37</v>
      </c>
      <c r="P33" s="61"/>
      <c r="Q33" s="73"/>
      <c r="R33" s="73"/>
      <c r="S33" s="73"/>
      <c r="T33" s="73"/>
      <c r="U33" s="74"/>
      <c r="V33" s="74"/>
      <c r="W33" s="74"/>
      <c r="X33" s="75"/>
      <c r="Y33" s="2"/>
      <c r="Z33" s="75"/>
      <c r="AA33" s="60"/>
      <c r="AB33" s="60"/>
      <c r="AE33" s="73"/>
      <c r="AF33" s="58"/>
      <c r="AG33" s="58"/>
      <c r="AH33" s="58"/>
      <c r="AI33" s="58"/>
    </row>
    <row r="34" spans="1:35" ht="25.35" customHeight="1">
      <c r="A34" s="63">
        <v>20</v>
      </c>
      <c r="B34" s="63">
        <v>16</v>
      </c>
      <c r="C34" s="68" t="s">
        <v>160</v>
      </c>
      <c r="D34" s="67">
        <v>4910</v>
      </c>
      <c r="E34" s="66">
        <v>3320</v>
      </c>
      <c r="F34" s="70">
        <f t="shared" si="3"/>
        <v>0.47891566265060243</v>
      </c>
      <c r="G34" s="67">
        <v>1058</v>
      </c>
      <c r="H34" s="66" t="s">
        <v>36</v>
      </c>
      <c r="I34" s="66" t="s">
        <v>36</v>
      </c>
      <c r="J34" s="66">
        <v>7</v>
      </c>
      <c r="K34" s="66">
        <v>5</v>
      </c>
      <c r="L34" s="67">
        <v>47279</v>
      </c>
      <c r="M34" s="67">
        <v>8276</v>
      </c>
      <c r="N34" s="65">
        <v>44575</v>
      </c>
      <c r="O34" s="64" t="s">
        <v>47</v>
      </c>
      <c r="P34" s="61"/>
      <c r="Q34" s="73"/>
      <c r="R34" s="73"/>
      <c r="S34" s="73"/>
      <c r="T34" s="73"/>
      <c r="U34" s="74"/>
      <c r="V34" s="74"/>
      <c r="W34" s="74"/>
      <c r="X34" s="2"/>
      <c r="Y34" s="60"/>
      <c r="Z34" s="75"/>
      <c r="AA34" s="75"/>
      <c r="AB34" s="60"/>
    </row>
    <row r="35" spans="1:35" ht="25.2" customHeight="1">
      <c r="A35" s="41"/>
      <c r="B35" s="41"/>
      <c r="C35" s="52" t="s">
        <v>66</v>
      </c>
      <c r="D35" s="62">
        <f>SUM(D23:D34)</f>
        <v>429007.98000000004</v>
      </c>
      <c r="E35" s="62">
        <v>224250.05000000002</v>
      </c>
      <c r="F35" s="20">
        <f t="shared" si="3"/>
        <v>0.9130786369947298</v>
      </c>
      <c r="G35" s="62">
        <f t="shared" ref="G35" si="4">SUM(G23:G34)</f>
        <v>71842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35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35" ht="25.35" customHeight="1">
      <c r="A37" s="63">
        <v>21</v>
      </c>
      <c r="B37" s="76">
        <v>13</v>
      </c>
      <c r="C37" s="68" t="s">
        <v>148</v>
      </c>
      <c r="D37" s="67">
        <v>3974</v>
      </c>
      <c r="E37" s="66">
        <v>5766</v>
      </c>
      <c r="F37" s="70">
        <f>(D37-E37)/E37</f>
        <v>-0.31078737426292058</v>
      </c>
      <c r="G37" s="67">
        <v>631</v>
      </c>
      <c r="H37" s="66">
        <v>18</v>
      </c>
      <c r="I37" s="66">
        <f>G37/H37</f>
        <v>35.055555555555557</v>
      </c>
      <c r="J37" s="66">
        <v>3</v>
      </c>
      <c r="K37" s="66">
        <v>3</v>
      </c>
      <c r="L37" s="67">
        <v>20632</v>
      </c>
      <c r="M37" s="67">
        <v>3435</v>
      </c>
      <c r="N37" s="65">
        <v>44589</v>
      </c>
      <c r="O37" s="64" t="s">
        <v>139</v>
      </c>
      <c r="P37" s="61"/>
      <c r="Q37" s="73"/>
      <c r="R37" s="73"/>
      <c r="S37" s="73"/>
      <c r="T37" s="73"/>
      <c r="U37" s="74"/>
      <c r="V37" s="74"/>
      <c r="W37" s="74"/>
      <c r="X37" s="2"/>
      <c r="Y37" s="60"/>
      <c r="Z37" s="75"/>
      <c r="AA37" s="75"/>
      <c r="AB37" s="60"/>
    </row>
    <row r="38" spans="1:35" ht="25.35" customHeight="1">
      <c r="A38" s="63">
        <v>22</v>
      </c>
      <c r="B38" s="76" t="s">
        <v>34</v>
      </c>
      <c r="C38" s="68" t="s">
        <v>245</v>
      </c>
      <c r="D38" s="67">
        <v>3784.8</v>
      </c>
      <c r="E38" s="66" t="s">
        <v>36</v>
      </c>
      <c r="F38" s="66" t="s">
        <v>36</v>
      </c>
      <c r="G38" s="67">
        <v>554</v>
      </c>
      <c r="H38" s="66" t="s">
        <v>36</v>
      </c>
      <c r="I38" s="66" t="s">
        <v>36</v>
      </c>
      <c r="J38" s="66">
        <v>5</v>
      </c>
      <c r="K38" s="66">
        <v>1</v>
      </c>
      <c r="L38" s="67">
        <v>3784.8</v>
      </c>
      <c r="M38" s="67">
        <v>554</v>
      </c>
      <c r="N38" s="65">
        <v>44603</v>
      </c>
      <c r="O38" s="64" t="s">
        <v>139</v>
      </c>
      <c r="P38" s="61"/>
      <c r="Q38" s="73"/>
      <c r="R38" s="73"/>
      <c r="S38" s="73"/>
      <c r="T38" s="73"/>
      <c r="U38" s="74"/>
      <c r="V38" s="74"/>
      <c r="W38" s="74"/>
      <c r="X38" s="2"/>
      <c r="Y38" s="60"/>
      <c r="Z38" s="75"/>
      <c r="AA38" s="75"/>
      <c r="AB38" s="60"/>
    </row>
    <row r="39" spans="1:35" ht="25.35" customHeight="1">
      <c r="A39" s="63">
        <v>23</v>
      </c>
      <c r="B39" s="63" t="s">
        <v>34</v>
      </c>
      <c r="C39" s="68" t="s">
        <v>246</v>
      </c>
      <c r="D39" s="67">
        <v>2295.1999999999998</v>
      </c>
      <c r="E39" s="66" t="s">
        <v>36</v>
      </c>
      <c r="F39" s="66" t="s">
        <v>36</v>
      </c>
      <c r="G39" s="67">
        <v>324</v>
      </c>
      <c r="H39" s="66" t="s">
        <v>36</v>
      </c>
      <c r="I39" s="66" t="s">
        <v>36</v>
      </c>
      <c r="J39" s="66" t="s">
        <v>36</v>
      </c>
      <c r="K39" s="66">
        <v>1</v>
      </c>
      <c r="L39" s="67">
        <v>2295.1999999999998</v>
      </c>
      <c r="M39" s="67">
        <v>324</v>
      </c>
      <c r="N39" s="65">
        <v>44603</v>
      </c>
      <c r="O39" s="64" t="s">
        <v>215</v>
      </c>
      <c r="P39" s="61"/>
      <c r="Q39" s="73"/>
      <c r="R39" s="73"/>
      <c r="S39" s="73"/>
      <c r="T39" s="73"/>
      <c r="U39" s="74"/>
      <c r="V39" s="74"/>
      <c r="W39" s="74"/>
      <c r="X39" s="75"/>
      <c r="Y39" s="60"/>
      <c r="Z39" s="75"/>
      <c r="AA39" s="2"/>
      <c r="AB39" s="60"/>
    </row>
    <row r="40" spans="1:35" ht="25.35" customHeight="1">
      <c r="A40" s="63">
        <v>24</v>
      </c>
      <c r="B40" s="63">
        <v>24</v>
      </c>
      <c r="C40" s="68" t="s">
        <v>230</v>
      </c>
      <c r="D40" s="67">
        <v>1549</v>
      </c>
      <c r="E40" s="66">
        <v>944</v>
      </c>
      <c r="F40" s="70">
        <f>(D40-E40)/E40</f>
        <v>0.64088983050847459</v>
      </c>
      <c r="G40" s="67">
        <v>367</v>
      </c>
      <c r="H40" s="66" t="s">
        <v>36</v>
      </c>
      <c r="I40" s="66" t="s">
        <v>36</v>
      </c>
      <c r="J40" s="66">
        <v>4</v>
      </c>
      <c r="K40" s="66">
        <v>5</v>
      </c>
      <c r="L40" s="67">
        <v>25366</v>
      </c>
      <c r="M40" s="67">
        <v>5402</v>
      </c>
      <c r="N40" s="65">
        <v>44575</v>
      </c>
      <c r="O40" s="64" t="s">
        <v>47</v>
      </c>
      <c r="P40" s="61"/>
      <c r="Q40" s="73"/>
      <c r="R40" s="73"/>
      <c r="S40" s="73"/>
      <c r="T40" s="73"/>
      <c r="U40" s="74"/>
      <c r="V40" s="74"/>
      <c r="W40" s="74"/>
      <c r="X40" s="75"/>
      <c r="Y40" s="60"/>
      <c r="Z40" s="75"/>
      <c r="AA40" s="2"/>
      <c r="AB40" s="60"/>
    </row>
    <row r="41" spans="1:35" ht="25.35" customHeight="1">
      <c r="A41" s="63">
        <v>25</v>
      </c>
      <c r="B41" s="63" t="s">
        <v>58</v>
      </c>
      <c r="C41" s="68" t="s">
        <v>144</v>
      </c>
      <c r="D41" s="67">
        <v>1399.25</v>
      </c>
      <c r="E41" s="66" t="s">
        <v>36</v>
      </c>
      <c r="F41" s="66" t="s">
        <v>36</v>
      </c>
      <c r="G41" s="67">
        <v>288</v>
      </c>
      <c r="H41" s="66">
        <v>8</v>
      </c>
      <c r="I41" s="66">
        <f>G41/H41</f>
        <v>36</v>
      </c>
      <c r="J41" s="66">
        <v>4</v>
      </c>
      <c r="K41" s="66">
        <v>0</v>
      </c>
      <c r="L41" s="67">
        <v>1399.25</v>
      </c>
      <c r="M41" s="67">
        <v>288</v>
      </c>
      <c r="N41" s="65" t="s">
        <v>60</v>
      </c>
      <c r="O41" s="64" t="s">
        <v>50</v>
      </c>
      <c r="P41" s="61"/>
      <c r="Q41" s="73"/>
      <c r="R41" s="73"/>
      <c r="S41" s="73"/>
      <c r="T41" s="73"/>
      <c r="U41" s="74"/>
      <c r="V41" s="74"/>
      <c r="W41" s="74"/>
      <c r="X41" s="75"/>
      <c r="Y41" s="2"/>
      <c r="Z41" s="75"/>
      <c r="AA41" s="60"/>
      <c r="AB41" s="60"/>
    </row>
    <row r="42" spans="1:35" ht="25.35" customHeight="1">
      <c r="A42" s="63">
        <v>26</v>
      </c>
      <c r="B42" s="63" t="s">
        <v>34</v>
      </c>
      <c r="C42" s="68" t="s">
        <v>247</v>
      </c>
      <c r="D42" s="67">
        <v>1343</v>
      </c>
      <c r="E42" s="66" t="s">
        <v>36</v>
      </c>
      <c r="F42" s="66" t="s">
        <v>36</v>
      </c>
      <c r="G42" s="67">
        <v>267</v>
      </c>
      <c r="H42" s="66">
        <v>13</v>
      </c>
      <c r="I42" s="66">
        <f t="shared" ref="I42:I46" si="5">G42/H42</f>
        <v>20.53846153846154</v>
      </c>
      <c r="J42" s="66">
        <v>4</v>
      </c>
      <c r="K42" s="66">
        <v>1</v>
      </c>
      <c r="L42" s="67">
        <v>1343</v>
      </c>
      <c r="M42" s="67">
        <v>267</v>
      </c>
      <c r="N42" s="65">
        <v>44603</v>
      </c>
      <c r="O42" s="64" t="s">
        <v>139</v>
      </c>
      <c r="P42" s="61"/>
      <c r="Q42" s="73"/>
      <c r="R42" s="73"/>
      <c r="S42" s="73"/>
      <c r="T42" s="73"/>
      <c r="U42" s="74"/>
      <c r="V42" s="74"/>
      <c r="W42" s="74"/>
      <c r="X42" s="75"/>
      <c r="Y42" s="60"/>
      <c r="Z42" s="75"/>
      <c r="AA42" s="2"/>
      <c r="AB42" s="60"/>
    </row>
    <row r="43" spans="1:35" ht="25.35" customHeight="1">
      <c r="A43" s="63">
        <v>27</v>
      </c>
      <c r="B43" s="76">
        <v>22</v>
      </c>
      <c r="C43" s="68" t="s">
        <v>248</v>
      </c>
      <c r="D43" s="67">
        <v>1040.8</v>
      </c>
      <c r="E43" s="66">
        <v>1260.6500000000001</v>
      </c>
      <c r="F43" s="70">
        <f t="shared" ref="F43:F47" si="6">(D43-E43)/E43</f>
        <v>-0.1743941617419586</v>
      </c>
      <c r="G43" s="67">
        <v>145</v>
      </c>
      <c r="H43" s="66">
        <v>6</v>
      </c>
      <c r="I43" s="66">
        <f t="shared" si="5"/>
        <v>24.166666666666668</v>
      </c>
      <c r="J43" s="66">
        <v>1</v>
      </c>
      <c r="K43" s="66">
        <v>7</v>
      </c>
      <c r="L43" s="67">
        <v>62479</v>
      </c>
      <c r="M43" s="67">
        <v>9487</v>
      </c>
      <c r="N43" s="65">
        <v>44561</v>
      </c>
      <c r="O43" s="64" t="s">
        <v>43</v>
      </c>
      <c r="P43" s="61"/>
      <c r="Q43" s="73"/>
      <c r="R43" s="73"/>
      <c r="S43" s="73"/>
      <c r="T43" s="73"/>
      <c r="U43" s="74"/>
      <c r="V43" s="74"/>
      <c r="W43" s="74"/>
      <c r="X43" s="60"/>
      <c r="Y43" s="2"/>
      <c r="Z43" s="75"/>
      <c r="AA43" s="60"/>
      <c r="AB43" s="75"/>
    </row>
    <row r="44" spans="1:35" ht="25.35" customHeight="1">
      <c r="A44" s="63">
        <v>28</v>
      </c>
      <c r="B44" s="63">
        <v>29</v>
      </c>
      <c r="C44" s="68" t="s">
        <v>156</v>
      </c>
      <c r="D44" s="67">
        <v>553</v>
      </c>
      <c r="E44" s="66">
        <v>461</v>
      </c>
      <c r="F44" s="70">
        <f t="shared" si="6"/>
        <v>0.19956616052060738</v>
      </c>
      <c r="G44" s="67">
        <v>95</v>
      </c>
      <c r="H44" s="66">
        <v>4</v>
      </c>
      <c r="I44" s="66">
        <f t="shared" si="5"/>
        <v>23.75</v>
      </c>
      <c r="J44" s="66">
        <v>1</v>
      </c>
      <c r="K44" s="66">
        <v>7</v>
      </c>
      <c r="L44" s="67">
        <v>8461</v>
      </c>
      <c r="M44" s="67">
        <v>1565</v>
      </c>
      <c r="N44" s="65">
        <v>44561</v>
      </c>
      <c r="O44" s="64" t="s">
        <v>139</v>
      </c>
      <c r="P44" s="61"/>
      <c r="Q44" s="73"/>
      <c r="R44" s="73"/>
      <c r="S44" s="73"/>
      <c r="T44" s="73"/>
      <c r="U44" s="74"/>
      <c r="V44" s="74"/>
      <c r="W44" s="74"/>
      <c r="X44" s="2"/>
      <c r="Y44" s="60"/>
      <c r="Z44" s="75"/>
      <c r="AA44" s="75"/>
      <c r="AB44" s="60"/>
    </row>
    <row r="45" spans="1:35" ht="25.35" customHeight="1">
      <c r="A45" s="63">
        <v>29</v>
      </c>
      <c r="B45" s="63">
        <v>21</v>
      </c>
      <c r="C45" s="68" t="s">
        <v>217</v>
      </c>
      <c r="D45" s="67">
        <v>454.22</v>
      </c>
      <c r="E45" s="66">
        <v>1664.8</v>
      </c>
      <c r="F45" s="70">
        <f t="shared" si="6"/>
        <v>-0.72716242191254199</v>
      </c>
      <c r="G45" s="67">
        <v>93</v>
      </c>
      <c r="H45" s="66">
        <v>18</v>
      </c>
      <c r="I45" s="66">
        <f t="shared" si="5"/>
        <v>5.166666666666667</v>
      </c>
      <c r="J45" s="66">
        <v>6</v>
      </c>
      <c r="K45" s="66">
        <v>2</v>
      </c>
      <c r="L45" s="67">
        <v>2119.02</v>
      </c>
      <c r="M45" s="67">
        <v>380</v>
      </c>
      <c r="N45" s="65">
        <v>44596</v>
      </c>
      <c r="O45" s="64" t="s">
        <v>80</v>
      </c>
      <c r="P45" s="61"/>
      <c r="Q45" s="73"/>
      <c r="R45" s="73"/>
      <c r="S45" s="73"/>
      <c r="T45" s="73"/>
      <c r="U45" s="74"/>
      <c r="V45" s="74"/>
      <c r="W45" s="74"/>
      <c r="X45" s="2"/>
      <c r="Y45" s="60"/>
      <c r="Z45" s="75"/>
      <c r="AA45" s="75"/>
      <c r="AB45" s="60"/>
    </row>
    <row r="46" spans="1:35" ht="25.35" customHeight="1">
      <c r="A46" s="63">
        <v>30</v>
      </c>
      <c r="B46" s="63">
        <v>32</v>
      </c>
      <c r="C46" s="68" t="s">
        <v>249</v>
      </c>
      <c r="D46" s="67">
        <v>417.35</v>
      </c>
      <c r="E46" s="66">
        <v>327</v>
      </c>
      <c r="F46" s="70">
        <f t="shared" si="6"/>
        <v>0.27629969418960254</v>
      </c>
      <c r="G46" s="67">
        <v>67</v>
      </c>
      <c r="H46" s="66">
        <v>5</v>
      </c>
      <c r="I46" s="66">
        <f t="shared" si="5"/>
        <v>13.4</v>
      </c>
      <c r="J46" s="66">
        <v>3</v>
      </c>
      <c r="K46" s="66">
        <v>4</v>
      </c>
      <c r="L46" s="67">
        <v>9042.98</v>
      </c>
      <c r="M46" s="67">
        <v>1402</v>
      </c>
      <c r="N46" s="65">
        <v>44582</v>
      </c>
      <c r="O46" s="64" t="s">
        <v>50</v>
      </c>
      <c r="P46" s="61"/>
      <c r="Q46" s="73"/>
      <c r="R46" s="73"/>
      <c r="S46" s="73"/>
      <c r="T46" s="73"/>
      <c r="U46" s="74"/>
      <c r="V46" s="74"/>
      <c r="W46" s="74"/>
      <c r="X46" s="2"/>
      <c r="Y46" s="60"/>
      <c r="Z46" s="75"/>
      <c r="AA46" s="75"/>
      <c r="AB46" s="60"/>
    </row>
    <row r="47" spans="1:35" ht="25.2" customHeight="1">
      <c r="A47" s="41"/>
      <c r="B47" s="41"/>
      <c r="C47" s="52" t="s">
        <v>90</v>
      </c>
      <c r="D47" s="62">
        <f>SUM(D35:D46)</f>
        <v>445818.6</v>
      </c>
      <c r="E47" s="62">
        <v>232691.22000000003</v>
      </c>
      <c r="F47" s="20">
        <f t="shared" si="6"/>
        <v>0.91592360038337461</v>
      </c>
      <c r="G47" s="62">
        <f>SUM(G35:G46)</f>
        <v>74673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35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3">
        <v>18</v>
      </c>
      <c r="C49" s="68" t="s">
        <v>250</v>
      </c>
      <c r="D49" s="67">
        <v>409.2</v>
      </c>
      <c r="E49" s="66">
        <v>2816.75</v>
      </c>
      <c r="F49" s="70">
        <f>(D49-E49)/E49</f>
        <v>-0.85472619153279494</v>
      </c>
      <c r="G49" s="67">
        <v>58</v>
      </c>
      <c r="H49" s="66">
        <v>2</v>
      </c>
      <c r="I49" s="66">
        <f>G49/H49</f>
        <v>29</v>
      </c>
      <c r="J49" s="66">
        <v>2</v>
      </c>
      <c r="K49" s="66">
        <v>6</v>
      </c>
      <c r="L49" s="67">
        <v>44862</v>
      </c>
      <c r="M49" s="67">
        <v>6482</v>
      </c>
      <c r="N49" s="65">
        <v>44568</v>
      </c>
      <c r="O49" s="64" t="s">
        <v>84</v>
      </c>
      <c r="P49" s="61"/>
      <c r="Q49" s="73"/>
      <c r="R49" s="73"/>
      <c r="S49" s="73"/>
      <c r="T49" s="73"/>
      <c r="U49" s="74"/>
      <c r="V49" s="74"/>
      <c r="W49" s="74"/>
      <c r="X49" s="2"/>
      <c r="Y49" s="60"/>
      <c r="Z49" s="75"/>
      <c r="AA49" s="75"/>
      <c r="AB49" s="60"/>
    </row>
    <row r="50" spans="1:28" ht="25.35" customHeight="1">
      <c r="A50" s="63">
        <v>32</v>
      </c>
      <c r="B50" s="63">
        <v>31</v>
      </c>
      <c r="C50" s="68" t="s">
        <v>149</v>
      </c>
      <c r="D50" s="67">
        <v>367</v>
      </c>
      <c r="E50" s="66">
        <v>357</v>
      </c>
      <c r="F50" s="70">
        <f>(D50-E50)/E50</f>
        <v>2.8011204481792718E-2</v>
      </c>
      <c r="G50" s="67">
        <v>84</v>
      </c>
      <c r="H50" s="66">
        <v>2</v>
      </c>
      <c r="I50" s="66">
        <f t="shared" ref="I50:I58" si="7">G50/H50</f>
        <v>42</v>
      </c>
      <c r="J50" s="66">
        <v>2</v>
      </c>
      <c r="K50" s="66">
        <v>11</v>
      </c>
      <c r="L50" s="67">
        <v>11116</v>
      </c>
      <c r="M50" s="67">
        <v>2283</v>
      </c>
      <c r="N50" s="65">
        <v>44533</v>
      </c>
      <c r="O50" s="64" t="s">
        <v>139</v>
      </c>
      <c r="P50" s="61"/>
      <c r="Q50" s="73"/>
      <c r="R50" s="73"/>
      <c r="S50" s="73"/>
      <c r="T50" s="73"/>
      <c r="U50" s="74"/>
      <c r="V50" s="74"/>
      <c r="W50" s="74"/>
      <c r="X50" s="60"/>
      <c r="Y50" s="75"/>
      <c r="Z50" s="2"/>
      <c r="AA50" s="75"/>
      <c r="AB50" s="60"/>
    </row>
    <row r="51" spans="1:28" ht="25.35" customHeight="1">
      <c r="A51" s="63">
        <v>33</v>
      </c>
      <c r="B51" s="76">
        <v>20</v>
      </c>
      <c r="C51" s="68" t="s">
        <v>251</v>
      </c>
      <c r="D51" s="67">
        <v>253.73</v>
      </c>
      <c r="E51" s="66">
        <v>2308.77</v>
      </c>
      <c r="F51" s="70">
        <f>(D51-E51)/E51</f>
        <v>-0.89010165586004664</v>
      </c>
      <c r="G51" s="67">
        <v>58</v>
      </c>
      <c r="H51" s="66">
        <v>9</v>
      </c>
      <c r="I51" s="66">
        <f t="shared" si="7"/>
        <v>6.4444444444444446</v>
      </c>
      <c r="J51" s="66">
        <v>2</v>
      </c>
      <c r="K51" s="66">
        <v>4</v>
      </c>
      <c r="L51" s="67">
        <v>15267.07</v>
      </c>
      <c r="M51" s="67">
        <v>3124</v>
      </c>
      <c r="N51" s="65">
        <v>44582</v>
      </c>
      <c r="O51" s="64" t="s">
        <v>41</v>
      </c>
      <c r="P51" s="9"/>
      <c r="Q51" s="73"/>
      <c r="R51" s="73"/>
      <c r="S51" s="73"/>
      <c r="T51" s="73"/>
      <c r="U51" s="74"/>
      <c r="V51" s="74"/>
      <c r="W51" s="2"/>
      <c r="X51" s="74"/>
      <c r="Y51" s="75"/>
      <c r="Z51" s="75"/>
      <c r="AA51" s="60"/>
      <c r="AB51" s="60"/>
    </row>
    <row r="52" spans="1:28" ht="25.35" customHeight="1">
      <c r="A52" s="63">
        <v>34</v>
      </c>
      <c r="B52" s="63">
        <v>33</v>
      </c>
      <c r="C52" s="68" t="s">
        <v>252</v>
      </c>
      <c r="D52" s="67">
        <v>150</v>
      </c>
      <c r="E52" s="66">
        <v>225</v>
      </c>
      <c r="F52" s="70">
        <f>(D52-E52)/E52</f>
        <v>-0.33333333333333331</v>
      </c>
      <c r="G52" s="67">
        <v>31</v>
      </c>
      <c r="H52" s="66">
        <v>2</v>
      </c>
      <c r="I52" s="66">
        <f t="shared" si="7"/>
        <v>15.5</v>
      </c>
      <c r="J52" s="66">
        <v>1</v>
      </c>
      <c r="K52" s="66">
        <v>5</v>
      </c>
      <c r="L52" s="67">
        <v>3237</v>
      </c>
      <c r="M52" s="67">
        <v>672</v>
      </c>
      <c r="N52" s="65">
        <v>44568</v>
      </c>
      <c r="O52" s="64" t="s">
        <v>139</v>
      </c>
      <c r="P52" s="61"/>
      <c r="Q52" s="73"/>
      <c r="R52" s="73"/>
      <c r="S52" s="73"/>
      <c r="T52" s="73"/>
      <c r="U52" s="74"/>
      <c r="V52" s="74"/>
      <c r="W52" s="75"/>
      <c r="X52" s="60"/>
      <c r="Y52" s="2"/>
      <c r="Z52" s="74"/>
      <c r="AA52" s="75"/>
      <c r="AB52" s="60"/>
    </row>
    <row r="53" spans="1:28" ht="25.35" customHeight="1">
      <c r="A53" s="63">
        <v>35</v>
      </c>
      <c r="B53" s="29">
        <v>36</v>
      </c>
      <c r="C53" s="71" t="s">
        <v>216</v>
      </c>
      <c r="D53" s="67">
        <v>120</v>
      </c>
      <c r="E53" s="66">
        <v>181</v>
      </c>
      <c r="F53" s="70">
        <f>(D53-E53)/E53</f>
        <v>-0.33701657458563539</v>
      </c>
      <c r="G53" s="67">
        <v>21</v>
      </c>
      <c r="H53" s="66">
        <v>1</v>
      </c>
      <c r="I53" s="66">
        <f t="shared" si="7"/>
        <v>21</v>
      </c>
      <c r="J53" s="66">
        <v>1</v>
      </c>
      <c r="K53" s="66" t="s">
        <v>36</v>
      </c>
      <c r="L53" s="67">
        <v>24581</v>
      </c>
      <c r="M53" s="67">
        <v>4358</v>
      </c>
      <c r="N53" s="65">
        <v>44323</v>
      </c>
      <c r="O53" s="64" t="s">
        <v>43</v>
      </c>
      <c r="P53" s="9"/>
      <c r="Q53" s="73"/>
      <c r="R53" s="73"/>
      <c r="S53" s="73"/>
      <c r="T53" s="73"/>
      <c r="U53" s="74"/>
      <c r="V53" s="74"/>
      <c r="W53" s="75"/>
      <c r="X53" s="2"/>
      <c r="Y53" s="75"/>
      <c r="Z53" s="74"/>
      <c r="AA53" s="60"/>
      <c r="AB53" s="60"/>
    </row>
    <row r="54" spans="1:28" ht="25.35" customHeight="1">
      <c r="A54" s="63">
        <v>36</v>
      </c>
      <c r="B54" s="69" t="s">
        <v>36</v>
      </c>
      <c r="C54" s="68" t="s">
        <v>185</v>
      </c>
      <c r="D54" s="67">
        <v>104</v>
      </c>
      <c r="E54" s="66" t="s">
        <v>36</v>
      </c>
      <c r="F54" s="66" t="s">
        <v>36</v>
      </c>
      <c r="G54" s="67">
        <v>26</v>
      </c>
      <c r="H54" s="66">
        <v>1</v>
      </c>
      <c r="I54" s="66">
        <f t="shared" si="7"/>
        <v>26</v>
      </c>
      <c r="J54" s="66">
        <v>1</v>
      </c>
      <c r="K54" s="66" t="s">
        <v>36</v>
      </c>
      <c r="L54" s="67">
        <v>17255</v>
      </c>
      <c r="M54" s="67">
        <v>3966</v>
      </c>
      <c r="N54" s="65">
        <v>44512</v>
      </c>
      <c r="O54" s="64" t="s">
        <v>84</v>
      </c>
      <c r="P54" s="61"/>
      <c r="Q54" s="73"/>
      <c r="R54" s="73"/>
      <c r="S54" s="73"/>
      <c r="T54" s="73"/>
      <c r="U54" s="74"/>
      <c r="V54" s="74"/>
      <c r="W54" s="74"/>
      <c r="X54" s="60"/>
      <c r="Y54" s="75"/>
      <c r="Z54" s="74"/>
      <c r="AA54" s="75"/>
      <c r="AB54" s="60"/>
    </row>
    <row r="55" spans="1:28" ht="25.35" customHeight="1">
      <c r="A55" s="63">
        <v>37</v>
      </c>
      <c r="B55" s="63">
        <v>39</v>
      </c>
      <c r="C55" s="68" t="s">
        <v>93</v>
      </c>
      <c r="D55" s="67">
        <v>75</v>
      </c>
      <c r="E55" s="67">
        <v>60</v>
      </c>
      <c r="F55" s="70">
        <f t="shared" ref="F55:F62" si="8">(D55-E55)/E55</f>
        <v>0.25</v>
      </c>
      <c r="G55" s="67">
        <v>11</v>
      </c>
      <c r="H55" s="66">
        <v>1</v>
      </c>
      <c r="I55" s="66">
        <f t="shared" si="7"/>
        <v>11</v>
      </c>
      <c r="J55" s="66">
        <v>1</v>
      </c>
      <c r="K55" s="66">
        <v>14</v>
      </c>
      <c r="L55" s="67">
        <v>50085</v>
      </c>
      <c r="M55" s="67">
        <v>8579</v>
      </c>
      <c r="N55" s="65">
        <v>44512</v>
      </c>
      <c r="O55" s="64" t="s">
        <v>84</v>
      </c>
      <c r="P55" s="61"/>
      <c r="Q55" s="73"/>
      <c r="R55" s="73"/>
      <c r="S55" s="73"/>
      <c r="T55" s="73"/>
      <c r="U55" s="74"/>
      <c r="V55" s="74"/>
      <c r="W55" s="2"/>
      <c r="X55" s="60"/>
      <c r="Y55" s="75"/>
      <c r="Z55" s="74"/>
      <c r="AA55" s="75"/>
      <c r="AB55" s="60"/>
    </row>
    <row r="56" spans="1:28" ht="25.35" customHeight="1">
      <c r="A56" s="63">
        <v>38</v>
      </c>
      <c r="B56" s="23">
        <v>28</v>
      </c>
      <c r="C56" s="68" t="s">
        <v>253</v>
      </c>
      <c r="D56" s="67">
        <v>74</v>
      </c>
      <c r="E56" s="66">
        <v>461.7</v>
      </c>
      <c r="F56" s="70">
        <f t="shared" si="8"/>
        <v>-0.83972276369937193</v>
      </c>
      <c r="G56" s="67">
        <v>20</v>
      </c>
      <c r="H56" s="66">
        <v>3</v>
      </c>
      <c r="I56" s="66">
        <f t="shared" si="7"/>
        <v>6.666666666666667</v>
      </c>
      <c r="J56" s="66">
        <v>3</v>
      </c>
      <c r="K56" s="66">
        <v>6</v>
      </c>
      <c r="L56" s="67">
        <v>2281.6999999999998</v>
      </c>
      <c r="M56" s="67">
        <v>441</v>
      </c>
      <c r="N56" s="65">
        <v>44568</v>
      </c>
      <c r="O56" s="64" t="s">
        <v>80</v>
      </c>
      <c r="P56" s="61"/>
      <c r="Q56" s="73"/>
      <c r="R56" s="73"/>
      <c r="S56" s="73"/>
      <c r="T56" s="73"/>
      <c r="U56" s="74"/>
      <c r="V56" s="74"/>
      <c r="W56" s="74"/>
      <c r="X56" s="75"/>
      <c r="Y56" s="60"/>
      <c r="Z56" s="75"/>
      <c r="AA56" s="2"/>
      <c r="AB56" s="60"/>
    </row>
    <row r="57" spans="1:28" ht="25.35" customHeight="1">
      <c r="A57" s="63">
        <v>39</v>
      </c>
      <c r="B57" s="63">
        <v>30</v>
      </c>
      <c r="C57" s="68" t="s">
        <v>162</v>
      </c>
      <c r="D57" s="67">
        <v>72</v>
      </c>
      <c r="E57" s="67">
        <v>414.45</v>
      </c>
      <c r="F57" s="70">
        <f t="shared" si="8"/>
        <v>-0.82627578718783934</v>
      </c>
      <c r="G57" s="67">
        <v>12</v>
      </c>
      <c r="H57" s="66">
        <v>1</v>
      </c>
      <c r="I57" s="66">
        <f t="shared" si="7"/>
        <v>12</v>
      </c>
      <c r="J57" s="66">
        <v>1</v>
      </c>
      <c r="K57" s="66">
        <v>11</v>
      </c>
      <c r="L57" s="67">
        <v>10964.86</v>
      </c>
      <c r="M57" s="67">
        <v>1962</v>
      </c>
      <c r="N57" s="65">
        <v>44533</v>
      </c>
      <c r="O57" s="64" t="s">
        <v>50</v>
      </c>
      <c r="P57" s="9"/>
      <c r="Q57" s="73"/>
      <c r="R57" s="73"/>
      <c r="S57" s="73"/>
      <c r="T57" s="73"/>
      <c r="U57" s="74"/>
      <c r="V57" s="74"/>
      <c r="W57" s="2"/>
      <c r="X57" s="60"/>
      <c r="Y57" s="75"/>
      <c r="Z57" s="74"/>
      <c r="AA57" s="75"/>
      <c r="AB57" s="60"/>
    </row>
    <row r="58" spans="1:28" ht="25.35" customHeight="1">
      <c r="A58" s="63">
        <v>40</v>
      </c>
      <c r="B58" s="23">
        <v>38</v>
      </c>
      <c r="C58" s="68" t="s">
        <v>254</v>
      </c>
      <c r="D58" s="67">
        <v>60</v>
      </c>
      <c r="E58" s="66">
        <v>74</v>
      </c>
      <c r="F58" s="70">
        <f t="shared" si="8"/>
        <v>-0.1891891891891892</v>
      </c>
      <c r="G58" s="67">
        <v>17</v>
      </c>
      <c r="H58" s="66">
        <v>1</v>
      </c>
      <c r="I58" s="66">
        <f t="shared" si="7"/>
        <v>17</v>
      </c>
      <c r="J58" s="66">
        <v>1</v>
      </c>
      <c r="K58" s="66" t="s">
        <v>36</v>
      </c>
      <c r="L58" s="67">
        <v>14605.17</v>
      </c>
      <c r="M58" s="67">
        <v>2696</v>
      </c>
      <c r="N58" s="65">
        <v>44477</v>
      </c>
      <c r="O58" s="64" t="s">
        <v>50</v>
      </c>
      <c r="P58" s="61"/>
      <c r="Q58" s="73"/>
      <c r="R58" s="73"/>
      <c r="S58" s="73"/>
      <c r="T58" s="73"/>
      <c r="U58" s="74"/>
      <c r="V58" s="74"/>
      <c r="W58" s="75"/>
      <c r="X58" s="60"/>
      <c r="Y58" s="74"/>
      <c r="Z58" s="75"/>
      <c r="AA58" s="2"/>
      <c r="AB58" s="60"/>
    </row>
    <row r="59" spans="1:28" ht="25.2" customHeight="1">
      <c r="A59" s="41"/>
      <c r="B59" s="41"/>
      <c r="C59" s="52" t="s">
        <v>255</v>
      </c>
      <c r="D59" s="62">
        <f>SUM(D47:D58)</f>
        <v>447503.52999999997</v>
      </c>
      <c r="E59" s="62">
        <v>234445.22000000003</v>
      </c>
      <c r="F59" s="20">
        <f t="shared" si="8"/>
        <v>0.90877651504261814</v>
      </c>
      <c r="G59" s="62">
        <f>SUM(G47:G58)</f>
        <v>75011</v>
      </c>
      <c r="H59" s="62"/>
      <c r="I59" s="43"/>
      <c r="J59" s="42"/>
      <c r="K59" s="44"/>
      <c r="L59" s="45"/>
      <c r="M59" s="49"/>
      <c r="N59" s="46"/>
      <c r="O59" s="53"/>
      <c r="P59" s="61"/>
    </row>
    <row r="60" spans="1:28" ht="14.1" customHeight="1">
      <c r="A60" s="39"/>
      <c r="B60" s="47"/>
      <c r="C60" s="40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50"/>
      <c r="O60" s="38"/>
    </row>
    <row r="61" spans="1:28" ht="25.35" customHeight="1">
      <c r="A61" s="63">
        <v>41</v>
      </c>
      <c r="B61" s="63">
        <v>25</v>
      </c>
      <c r="C61" s="68" t="s">
        <v>256</v>
      </c>
      <c r="D61" s="67">
        <v>44</v>
      </c>
      <c r="E61" s="66">
        <v>928</v>
      </c>
      <c r="F61" s="70">
        <f t="shared" si="8"/>
        <v>-0.95258620689655171</v>
      </c>
      <c r="G61" s="67">
        <v>12</v>
      </c>
      <c r="H61" s="66" t="s">
        <v>36</v>
      </c>
      <c r="I61" s="66" t="s">
        <v>36</v>
      </c>
      <c r="J61" s="66">
        <v>1</v>
      </c>
      <c r="K61" s="66">
        <v>4</v>
      </c>
      <c r="L61" s="67">
        <v>9000</v>
      </c>
      <c r="M61" s="67">
        <v>1429</v>
      </c>
      <c r="N61" s="65">
        <v>44582</v>
      </c>
      <c r="O61" s="64" t="s">
        <v>47</v>
      </c>
      <c r="P61" s="61"/>
      <c r="Q61" s="73"/>
      <c r="R61" s="73"/>
      <c r="S61" s="73"/>
      <c r="T61" s="75"/>
      <c r="U61" s="75"/>
      <c r="V61" s="74"/>
      <c r="W61" s="75"/>
      <c r="X61" s="74"/>
      <c r="Y61" s="2"/>
      <c r="Z61" s="60"/>
      <c r="AA61" s="75"/>
      <c r="AB61" s="60"/>
    </row>
    <row r="62" spans="1:28" ht="25.35" customHeight="1">
      <c r="A62" s="41"/>
      <c r="B62" s="41"/>
      <c r="C62" s="52" t="s">
        <v>257</v>
      </c>
      <c r="D62" s="62">
        <f>SUM(D59:D61)</f>
        <v>447547.52999999997</v>
      </c>
      <c r="E62" s="62">
        <v>234445.22000000003</v>
      </c>
      <c r="F62" s="20">
        <f t="shared" si="8"/>
        <v>0.90896419214689006</v>
      </c>
      <c r="G62" s="62">
        <f>SUM(G59:G61)</f>
        <v>75023</v>
      </c>
      <c r="H62" s="62"/>
      <c r="I62" s="43"/>
      <c r="J62" s="42"/>
      <c r="K62" s="44"/>
      <c r="L62" s="45"/>
      <c r="M62" s="49"/>
      <c r="N62" s="46"/>
      <c r="O62" s="53"/>
      <c r="R62" s="61"/>
    </row>
    <row r="63" spans="1:28" ht="23.1" customHeight="1">
      <c r="W63" s="4"/>
    </row>
    <row r="64" spans="1:28" ht="17.25" customHeight="1"/>
    <row r="75" spans="16:18">
      <c r="R75" s="61"/>
    </row>
    <row r="80" spans="16:18">
      <c r="P80" s="61"/>
    </row>
    <row r="84" ht="12" customHeight="1"/>
  </sheetData>
  <sortState xmlns:xlrd2="http://schemas.microsoft.com/office/spreadsheetml/2017/richdata2" ref="B13:O61">
    <sortCondition descending="1" ref="D13:D61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7B34B-217F-4C3B-B53C-2FF26D14D62D}">
  <sheetPr>
    <tabColor theme="0"/>
  </sheetPr>
  <dimension ref="A1:Y75"/>
  <sheetViews>
    <sheetView topLeftCell="A41" zoomScale="60" zoomScaleNormal="60" workbookViewId="0">
      <selection activeCell="B53" sqref="B53:O53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967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968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4">
      <c r="A6" s="207"/>
      <c r="B6" s="207"/>
      <c r="C6" s="212"/>
      <c r="D6" s="32" t="s">
        <v>969</v>
      </c>
      <c r="E6" s="32" t="s">
        <v>955</v>
      </c>
      <c r="F6" s="212"/>
      <c r="G6" s="212" t="s">
        <v>969</v>
      </c>
      <c r="H6" s="212"/>
      <c r="I6" s="212"/>
      <c r="J6" s="215"/>
      <c r="K6" s="215"/>
      <c r="L6" s="212"/>
      <c r="M6" s="212"/>
      <c r="N6" s="212"/>
      <c r="O6" s="212"/>
    </row>
    <row r="7" spans="1:24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4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4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4" ht="21.6">
      <c r="A10" s="207"/>
      <c r="B10" s="207"/>
      <c r="C10" s="212"/>
      <c r="D10" s="32" t="s">
        <v>970</v>
      </c>
      <c r="E10" s="32" t="s">
        <v>956</v>
      </c>
      <c r="F10" s="212"/>
      <c r="G10" s="32" t="s">
        <v>970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4" ht="15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4" customFormat="1" ht="25.35" customHeight="1">
      <c r="A13" s="63">
        <v>1</v>
      </c>
      <c r="B13" s="95" t="s">
        <v>34</v>
      </c>
      <c r="C13" s="96" t="s">
        <v>965</v>
      </c>
      <c r="D13" s="97">
        <v>80371.81</v>
      </c>
      <c r="E13" s="98" t="s">
        <v>36</v>
      </c>
      <c r="F13" s="98" t="s">
        <v>36</v>
      </c>
      <c r="G13" s="97">
        <v>10636</v>
      </c>
      <c r="H13" s="99">
        <v>306</v>
      </c>
      <c r="I13" s="99">
        <f>G13/H13</f>
        <v>34.75816993464052</v>
      </c>
      <c r="J13" s="99">
        <v>25</v>
      </c>
      <c r="K13" s="99">
        <v>1</v>
      </c>
      <c r="L13" s="97">
        <v>87947.73</v>
      </c>
      <c r="M13" s="97">
        <v>11666</v>
      </c>
      <c r="N13" s="107">
        <v>44974</v>
      </c>
      <c r="O13" s="101" t="s">
        <v>84</v>
      </c>
      <c r="P13" s="150" t="s">
        <v>926</v>
      </c>
      <c r="Q13" s="137"/>
      <c r="R13" s="129"/>
      <c r="S13" s="132"/>
      <c r="T13" s="132"/>
      <c r="U13" s="129"/>
      <c r="V13" s="147"/>
      <c r="W13" s="147"/>
      <c r="X13" s="137"/>
    </row>
    <row r="14" spans="1:24" s="106" customFormat="1" ht="25.35" customHeight="1">
      <c r="A14" s="95">
        <v>2</v>
      </c>
      <c r="B14" s="63" t="s">
        <v>34</v>
      </c>
      <c r="C14" s="68" t="s">
        <v>962</v>
      </c>
      <c r="D14" s="67">
        <v>61921.46</v>
      </c>
      <c r="E14" s="98" t="s">
        <v>36</v>
      </c>
      <c r="F14" s="98" t="s">
        <v>36</v>
      </c>
      <c r="G14" s="67">
        <v>10378</v>
      </c>
      <c r="H14" s="66">
        <v>231</v>
      </c>
      <c r="I14" s="99">
        <f t="shared" ref="I14:I22" si="0">G14/H14</f>
        <v>44.926406926406926</v>
      </c>
      <c r="J14" s="66">
        <v>22</v>
      </c>
      <c r="K14" s="66">
        <v>1</v>
      </c>
      <c r="L14" s="67">
        <v>98902.720000000001</v>
      </c>
      <c r="M14" s="67">
        <v>15866</v>
      </c>
      <c r="N14" s="127">
        <v>44974</v>
      </c>
      <c r="O14" s="64" t="s">
        <v>41</v>
      </c>
      <c r="P14" s="149"/>
      <c r="Q14" s="109"/>
      <c r="R14" s="103"/>
      <c r="S14" s="105"/>
      <c r="T14" s="105"/>
      <c r="U14" s="103"/>
      <c r="V14" s="143"/>
      <c r="W14" s="143"/>
      <c r="X14" s="109"/>
    </row>
    <row r="15" spans="1:24" s="106" customFormat="1" ht="25.35" customHeight="1">
      <c r="A15" s="63">
        <v>3</v>
      </c>
      <c r="B15" s="63">
        <v>1</v>
      </c>
      <c r="C15" s="68" t="s">
        <v>944</v>
      </c>
      <c r="D15" s="67">
        <v>48677.52</v>
      </c>
      <c r="E15" s="67">
        <v>98413.54</v>
      </c>
      <c r="F15" s="70">
        <f t="shared" ref="F15:F22" si="1">(D15-E15)/E15</f>
        <v>-0.50537781691421724</v>
      </c>
      <c r="G15" s="67">
        <v>9816</v>
      </c>
      <c r="H15" s="66">
        <v>210</v>
      </c>
      <c r="I15" s="99">
        <f t="shared" si="0"/>
        <v>46.74285714285714</v>
      </c>
      <c r="J15" s="66">
        <v>18</v>
      </c>
      <c r="K15" s="66">
        <v>3</v>
      </c>
      <c r="L15" s="67">
        <v>206606.12</v>
      </c>
      <c r="M15" s="67">
        <v>41452</v>
      </c>
      <c r="N15" s="127">
        <v>44960</v>
      </c>
      <c r="O15" s="64" t="s">
        <v>946</v>
      </c>
      <c r="P15" s="149"/>
      <c r="Q15" s="109"/>
      <c r="R15" s="103"/>
      <c r="S15" s="105"/>
      <c r="T15" s="105"/>
      <c r="U15" s="103"/>
      <c r="V15" s="143"/>
      <c r="W15" s="143"/>
      <c r="X15" s="109"/>
    </row>
    <row r="16" spans="1:24" customFormat="1" ht="25.35" customHeight="1">
      <c r="A16" s="95">
        <v>4</v>
      </c>
      <c r="B16" s="95">
        <v>2</v>
      </c>
      <c r="C16" s="96" t="s">
        <v>871</v>
      </c>
      <c r="D16" s="97">
        <v>41390.65</v>
      </c>
      <c r="E16" s="97">
        <v>95936.42</v>
      </c>
      <c r="F16" s="70">
        <f t="shared" si="1"/>
        <v>-0.56856165781462342</v>
      </c>
      <c r="G16" s="97">
        <v>5474</v>
      </c>
      <c r="H16" s="99">
        <v>129</v>
      </c>
      <c r="I16" s="99">
        <f t="shared" si="0"/>
        <v>42.434108527131784</v>
      </c>
      <c r="J16" s="99">
        <v>13</v>
      </c>
      <c r="K16" s="99">
        <v>10</v>
      </c>
      <c r="L16" s="97">
        <v>2602643.09</v>
      </c>
      <c r="M16" s="97">
        <v>344607</v>
      </c>
      <c r="N16" s="107">
        <v>44911</v>
      </c>
      <c r="O16" s="101" t="s">
        <v>84</v>
      </c>
      <c r="P16" s="150"/>
      <c r="Q16" s="137"/>
      <c r="R16" s="129"/>
      <c r="S16" s="132"/>
      <c r="T16" s="132"/>
      <c r="U16" s="129"/>
      <c r="V16" s="147"/>
      <c r="W16" s="147"/>
      <c r="X16" s="137"/>
    </row>
    <row r="17" spans="1:24" s="106" customFormat="1" ht="25.35" customHeight="1">
      <c r="A17" s="63">
        <v>5</v>
      </c>
      <c r="B17" s="95">
        <v>5</v>
      </c>
      <c r="C17" s="96" t="s">
        <v>870</v>
      </c>
      <c r="D17" s="97">
        <v>33337</v>
      </c>
      <c r="E17" s="97">
        <v>68262.87</v>
      </c>
      <c r="F17" s="70">
        <f t="shared" si="1"/>
        <v>-0.51163787868866339</v>
      </c>
      <c r="G17" s="97">
        <v>6196</v>
      </c>
      <c r="H17" s="99">
        <v>147</v>
      </c>
      <c r="I17" s="99">
        <f t="shared" si="0"/>
        <v>42.14965986394558</v>
      </c>
      <c r="J17" s="99">
        <v>17</v>
      </c>
      <c r="K17" s="99">
        <v>9</v>
      </c>
      <c r="L17" s="97">
        <v>959546.33</v>
      </c>
      <c r="M17" s="97">
        <v>178817</v>
      </c>
      <c r="N17" s="107">
        <v>44916</v>
      </c>
      <c r="O17" s="101" t="s">
        <v>853</v>
      </c>
      <c r="P17" s="149"/>
      <c r="Q17" s="109"/>
      <c r="R17" s="103"/>
      <c r="S17" s="105"/>
      <c r="T17" s="105"/>
      <c r="U17" s="103"/>
      <c r="V17" s="143"/>
      <c r="W17" s="143"/>
      <c r="X17" s="109"/>
    </row>
    <row r="18" spans="1:24" customFormat="1" ht="25.35" customHeight="1">
      <c r="A18" s="95">
        <v>6</v>
      </c>
      <c r="B18" s="63">
        <v>6</v>
      </c>
      <c r="C18" s="68" t="s">
        <v>958</v>
      </c>
      <c r="D18" s="67">
        <v>33030</v>
      </c>
      <c r="E18" s="67">
        <v>52013.520000000004</v>
      </c>
      <c r="F18" s="70">
        <f t="shared" si="1"/>
        <v>-0.36497279937985361</v>
      </c>
      <c r="G18" s="67">
        <v>4892</v>
      </c>
      <c r="H18" s="66">
        <v>141</v>
      </c>
      <c r="I18" s="99">
        <f t="shared" si="0"/>
        <v>34.695035460992905</v>
      </c>
      <c r="J18" s="66">
        <v>16</v>
      </c>
      <c r="K18" s="66">
        <v>2</v>
      </c>
      <c r="L18" s="67">
        <v>87591.18</v>
      </c>
      <c r="M18" s="67">
        <v>13015</v>
      </c>
      <c r="N18" s="127">
        <v>44967</v>
      </c>
      <c r="O18" s="64" t="s">
        <v>130</v>
      </c>
      <c r="P18" s="150"/>
      <c r="Q18" s="137"/>
      <c r="R18" s="129"/>
      <c r="S18" s="132"/>
      <c r="T18" s="132"/>
      <c r="U18" s="129"/>
      <c r="V18" s="147"/>
      <c r="W18" s="147"/>
      <c r="X18" s="137"/>
    </row>
    <row r="19" spans="1:24" customFormat="1" ht="25.35" customHeight="1">
      <c r="A19" s="63">
        <v>7</v>
      </c>
      <c r="B19" s="95">
        <v>3</v>
      </c>
      <c r="C19" s="96" t="s">
        <v>936</v>
      </c>
      <c r="D19" s="97">
        <v>30296.89</v>
      </c>
      <c r="E19" s="97">
        <v>92508.160000000003</v>
      </c>
      <c r="F19" s="70">
        <f t="shared" si="1"/>
        <v>-0.67249494531077048</v>
      </c>
      <c r="G19" s="97">
        <v>10617</v>
      </c>
      <c r="H19" s="97">
        <v>130</v>
      </c>
      <c r="I19" s="99">
        <f t="shared" si="0"/>
        <v>81.669230769230765</v>
      </c>
      <c r="J19" s="97">
        <v>11</v>
      </c>
      <c r="K19" s="99">
        <v>4</v>
      </c>
      <c r="L19" s="97">
        <v>220470.31000000003</v>
      </c>
      <c r="M19" s="97">
        <v>39784</v>
      </c>
      <c r="N19" s="107">
        <v>44960</v>
      </c>
      <c r="O19" s="101" t="s">
        <v>184</v>
      </c>
      <c r="P19" s="150"/>
      <c r="Q19" s="137"/>
      <c r="R19" s="129"/>
      <c r="S19" s="132"/>
      <c r="T19" s="132"/>
      <c r="U19" s="129"/>
      <c r="V19" s="147"/>
      <c r="W19" s="147"/>
      <c r="X19" s="137"/>
    </row>
    <row r="20" spans="1:24" customFormat="1" ht="25.35" customHeight="1">
      <c r="A20" s="95">
        <v>8</v>
      </c>
      <c r="B20" s="63">
        <v>4</v>
      </c>
      <c r="C20" s="68" t="s">
        <v>947</v>
      </c>
      <c r="D20" s="67">
        <v>20326.45</v>
      </c>
      <c r="E20" s="67">
        <v>74419.740000000005</v>
      </c>
      <c r="F20" s="70">
        <f t="shared" si="1"/>
        <v>-0.72686749510277793</v>
      </c>
      <c r="G20" s="67">
        <v>3090</v>
      </c>
      <c r="H20" s="66">
        <v>90</v>
      </c>
      <c r="I20" s="99">
        <f t="shared" si="0"/>
        <v>34.333333333333336</v>
      </c>
      <c r="J20" s="66">
        <v>9</v>
      </c>
      <c r="K20" s="66">
        <v>2</v>
      </c>
      <c r="L20" s="67">
        <v>130978.87</v>
      </c>
      <c r="M20" s="67">
        <v>16944</v>
      </c>
      <c r="N20" s="127">
        <v>44967</v>
      </c>
      <c r="O20" s="64" t="s">
        <v>946</v>
      </c>
      <c r="P20" s="150"/>
      <c r="Q20" s="137"/>
      <c r="R20" s="129"/>
      <c r="S20" s="132"/>
      <c r="T20" s="132"/>
      <c r="U20" s="129"/>
      <c r="V20" s="147"/>
      <c r="W20" s="147"/>
      <c r="X20" s="137"/>
    </row>
    <row r="21" spans="1:24" s="106" customFormat="1" ht="25.35" customHeight="1">
      <c r="A21" s="63">
        <v>9</v>
      </c>
      <c r="B21" s="95">
        <v>9</v>
      </c>
      <c r="C21" s="96" t="s">
        <v>888</v>
      </c>
      <c r="D21" s="97">
        <v>14960.93</v>
      </c>
      <c r="E21" s="97">
        <v>24059.54</v>
      </c>
      <c r="F21" s="70">
        <f t="shared" si="1"/>
        <v>-0.37817057183969438</v>
      </c>
      <c r="G21" s="97">
        <v>2191</v>
      </c>
      <c r="H21" s="97">
        <v>55</v>
      </c>
      <c r="I21" s="99">
        <f t="shared" si="0"/>
        <v>39.836363636363636</v>
      </c>
      <c r="J21" s="97">
        <v>4</v>
      </c>
      <c r="K21" s="99">
        <v>8</v>
      </c>
      <c r="L21" s="97">
        <v>877344.62999999989</v>
      </c>
      <c r="M21" s="97">
        <v>132421</v>
      </c>
      <c r="N21" s="107" t="s">
        <v>894</v>
      </c>
      <c r="O21" s="101" t="s">
        <v>402</v>
      </c>
      <c r="P21" s="149"/>
      <c r="Q21" s="109"/>
      <c r="R21" s="103"/>
      <c r="S21" s="105"/>
      <c r="T21" s="105"/>
      <c r="U21" s="103"/>
      <c r="V21" s="143"/>
      <c r="W21" s="143"/>
      <c r="X21" s="109"/>
    </row>
    <row r="22" spans="1:24" s="106" customFormat="1" ht="25.35" customHeight="1">
      <c r="A22" s="95">
        <v>10</v>
      </c>
      <c r="B22" s="63">
        <v>8</v>
      </c>
      <c r="C22" s="68" t="s">
        <v>949</v>
      </c>
      <c r="D22" s="67">
        <v>12778.14</v>
      </c>
      <c r="E22" s="67">
        <v>26942.32</v>
      </c>
      <c r="F22" s="70">
        <f t="shared" si="1"/>
        <v>-0.52572235798550382</v>
      </c>
      <c r="G22" s="67">
        <v>1947</v>
      </c>
      <c r="H22" s="66">
        <v>71</v>
      </c>
      <c r="I22" s="99">
        <f t="shared" si="0"/>
        <v>27.422535211267604</v>
      </c>
      <c r="J22" s="66">
        <v>10</v>
      </c>
      <c r="K22" s="66">
        <v>2</v>
      </c>
      <c r="L22" s="67">
        <v>40466.85</v>
      </c>
      <c r="M22" s="67">
        <v>5961</v>
      </c>
      <c r="N22" s="127">
        <v>44967</v>
      </c>
      <c r="O22" s="64" t="s">
        <v>945</v>
      </c>
      <c r="P22" s="149"/>
      <c r="Q22" s="109"/>
      <c r="R22" s="103"/>
      <c r="S22" s="105"/>
      <c r="T22" s="105"/>
      <c r="U22" s="103"/>
      <c r="V22" s="143"/>
      <c r="W22" s="143"/>
      <c r="X22" s="109"/>
    </row>
    <row r="23" spans="1:24" ht="25.35" customHeight="1">
      <c r="A23" s="95"/>
      <c r="B23" s="76"/>
      <c r="C23" s="52" t="s">
        <v>52</v>
      </c>
      <c r="D23" s="124">
        <f>SUM(D13:D22)</f>
        <v>377090.85</v>
      </c>
      <c r="E23" s="124">
        <v>590169.43999999994</v>
      </c>
      <c r="F23" s="125">
        <f>(D23-E23)/E23</f>
        <v>-0.3610464648932008</v>
      </c>
      <c r="G23" s="124">
        <f>SUM(G13:G22)</f>
        <v>65237</v>
      </c>
      <c r="H23" s="66"/>
      <c r="I23" s="66"/>
      <c r="J23" s="99"/>
      <c r="K23" s="99"/>
      <c r="L23" s="67"/>
      <c r="M23" s="97"/>
      <c r="N23" s="64"/>
      <c r="O23" s="64"/>
      <c r="U23" s="143"/>
      <c r="V23" s="147"/>
      <c r="W23" s="143"/>
    </row>
    <row r="24" spans="1:24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  <c r="U24" s="143"/>
      <c r="V24" s="143"/>
      <c r="W24" s="143"/>
    </row>
    <row r="25" spans="1:24" s="106" customFormat="1" ht="25.35" customHeight="1">
      <c r="A25" s="63">
        <v>11</v>
      </c>
      <c r="B25" s="95">
        <v>11</v>
      </c>
      <c r="C25" s="96" t="s">
        <v>928</v>
      </c>
      <c r="D25" s="97">
        <v>8805.7900000000009</v>
      </c>
      <c r="E25" s="97">
        <v>20233.060000000001</v>
      </c>
      <c r="F25" s="98">
        <f>(D25-E25)/E25</f>
        <v>-0.56478209425563908</v>
      </c>
      <c r="G25" s="97">
        <v>1338</v>
      </c>
      <c r="H25" s="99">
        <v>45</v>
      </c>
      <c r="I25" s="99">
        <f>G25/H25</f>
        <v>29.733333333333334</v>
      </c>
      <c r="J25" s="99">
        <v>5</v>
      </c>
      <c r="K25" s="99">
        <v>4</v>
      </c>
      <c r="L25" s="97">
        <v>87293.43</v>
      </c>
      <c r="M25" s="97">
        <v>13059</v>
      </c>
      <c r="N25" s="107">
        <v>44953</v>
      </c>
      <c r="O25" s="101" t="s">
        <v>41</v>
      </c>
      <c r="P25" s="149"/>
      <c r="Q25" s="109"/>
      <c r="R25" s="103"/>
      <c r="S25" s="105"/>
      <c r="T25" s="105"/>
      <c r="U25" s="143"/>
      <c r="V25" s="143"/>
      <c r="W25" s="143"/>
      <c r="X25" s="109"/>
    </row>
    <row r="26" spans="1:24" s="106" customFormat="1" ht="25.35" customHeight="1">
      <c r="A26" s="95">
        <v>12</v>
      </c>
      <c r="B26" s="95" t="s">
        <v>34</v>
      </c>
      <c r="C26" s="96" t="s">
        <v>963</v>
      </c>
      <c r="D26" s="97">
        <v>8426.51</v>
      </c>
      <c r="E26" s="97">
        <v>8236.09</v>
      </c>
      <c r="F26" s="98">
        <f t="shared" ref="F26:F31" si="2">(D26-E26)/E26</f>
        <v>2.3120194169806312E-2</v>
      </c>
      <c r="G26" s="97">
        <v>1312</v>
      </c>
      <c r="H26" s="99">
        <v>129</v>
      </c>
      <c r="I26" s="99">
        <f t="shared" ref="I26:I28" si="3">G26/H26</f>
        <v>10.170542635658915</v>
      </c>
      <c r="J26" s="99">
        <v>15</v>
      </c>
      <c r="K26" s="99">
        <v>1</v>
      </c>
      <c r="L26" s="97">
        <v>16662.59</v>
      </c>
      <c r="M26" s="97">
        <v>2514</v>
      </c>
      <c r="N26" s="107">
        <v>44974</v>
      </c>
      <c r="O26" s="101" t="s">
        <v>41</v>
      </c>
      <c r="P26" s="149"/>
      <c r="Q26" s="109"/>
      <c r="R26" s="103"/>
      <c r="S26" s="105"/>
      <c r="T26" s="105"/>
      <c r="U26" s="143"/>
      <c r="V26" s="143"/>
      <c r="W26" s="143"/>
      <c r="X26" s="109"/>
    </row>
    <row r="27" spans="1:24" s="106" customFormat="1" ht="25.35" customHeight="1">
      <c r="A27" s="63">
        <v>13</v>
      </c>
      <c r="B27" s="95">
        <v>12</v>
      </c>
      <c r="C27" s="96" t="s">
        <v>918</v>
      </c>
      <c r="D27" s="97">
        <v>4324.3500000000004</v>
      </c>
      <c r="E27" s="97">
        <v>9447.51</v>
      </c>
      <c r="F27" s="98">
        <f t="shared" si="2"/>
        <v>-0.54227621881321109</v>
      </c>
      <c r="G27" s="97">
        <v>619</v>
      </c>
      <c r="H27" s="99">
        <v>21</v>
      </c>
      <c r="I27" s="99">
        <f t="shared" si="3"/>
        <v>29.476190476190474</v>
      </c>
      <c r="J27" s="99">
        <v>5</v>
      </c>
      <c r="K27" s="99">
        <v>5</v>
      </c>
      <c r="L27" s="97">
        <v>93654.06</v>
      </c>
      <c r="M27" s="97">
        <v>14019</v>
      </c>
      <c r="N27" s="107">
        <v>44946</v>
      </c>
      <c r="O27" s="101" t="s">
        <v>853</v>
      </c>
      <c r="P27" s="149"/>
      <c r="Q27" s="109"/>
      <c r="R27" s="103"/>
      <c r="S27" s="105"/>
      <c r="T27" s="105"/>
      <c r="U27" s="143"/>
      <c r="V27" s="143"/>
      <c r="W27" s="143"/>
      <c r="X27" s="109"/>
    </row>
    <row r="28" spans="1:24" s="106" customFormat="1" ht="25.35" customHeight="1">
      <c r="A28" s="95">
        <v>14</v>
      </c>
      <c r="B28" s="95">
        <v>15</v>
      </c>
      <c r="C28" s="96" t="s">
        <v>952</v>
      </c>
      <c r="D28" s="97">
        <v>3883.7</v>
      </c>
      <c r="E28" s="97">
        <v>7865.27</v>
      </c>
      <c r="F28" s="98">
        <f t="shared" si="2"/>
        <v>-0.50622165545493036</v>
      </c>
      <c r="G28" s="97">
        <v>606</v>
      </c>
      <c r="H28" s="99">
        <v>17</v>
      </c>
      <c r="I28" s="99">
        <f t="shared" si="3"/>
        <v>35.647058823529413</v>
      </c>
      <c r="J28" s="99">
        <v>5</v>
      </c>
      <c r="K28" s="99">
        <v>3</v>
      </c>
      <c r="L28" s="97">
        <v>26361.9</v>
      </c>
      <c r="M28" s="97">
        <v>4177</v>
      </c>
      <c r="N28" s="107">
        <v>44960</v>
      </c>
      <c r="O28" s="101" t="s">
        <v>43</v>
      </c>
      <c r="P28" s="108"/>
      <c r="Q28" s="109"/>
      <c r="R28" s="103"/>
      <c r="S28" s="105"/>
      <c r="T28" s="105"/>
      <c r="U28" s="143"/>
      <c r="V28" s="143"/>
      <c r="W28" s="143"/>
      <c r="X28" s="109"/>
    </row>
    <row r="29" spans="1:24" s="106" customFormat="1" ht="25.35" customHeight="1">
      <c r="A29" s="63">
        <v>15</v>
      </c>
      <c r="B29" s="95">
        <v>18</v>
      </c>
      <c r="C29" s="96" t="s">
        <v>915</v>
      </c>
      <c r="D29" s="97">
        <v>3597</v>
      </c>
      <c r="E29" s="97">
        <v>6191</v>
      </c>
      <c r="F29" s="98">
        <f t="shared" si="2"/>
        <v>-0.41899531578097238</v>
      </c>
      <c r="G29" s="97">
        <v>724</v>
      </c>
      <c r="H29" s="97" t="s">
        <v>36</v>
      </c>
      <c r="I29" s="97" t="s">
        <v>36</v>
      </c>
      <c r="J29" s="97">
        <v>5</v>
      </c>
      <c r="K29" s="99">
        <v>6</v>
      </c>
      <c r="L29" s="97">
        <v>65348</v>
      </c>
      <c r="M29" s="97">
        <v>13481</v>
      </c>
      <c r="N29" s="107">
        <v>44939</v>
      </c>
      <c r="O29" s="101" t="s">
        <v>47</v>
      </c>
      <c r="P29" s="108"/>
      <c r="Q29" s="109"/>
      <c r="R29" s="103"/>
      <c r="S29" s="105"/>
      <c r="T29" s="105"/>
      <c r="U29" s="143"/>
      <c r="V29" s="143"/>
      <c r="W29" s="143"/>
      <c r="X29" s="109"/>
    </row>
    <row r="30" spans="1:24" s="106" customFormat="1" ht="25.35" customHeight="1">
      <c r="A30" s="95">
        <v>16</v>
      </c>
      <c r="B30" s="95">
        <v>14</v>
      </c>
      <c r="C30" s="96" t="s">
        <v>886</v>
      </c>
      <c r="D30" s="99">
        <v>3495.41</v>
      </c>
      <c r="E30" s="99">
        <v>7932.5</v>
      </c>
      <c r="F30" s="98">
        <f t="shared" si="2"/>
        <v>-0.55935581468641671</v>
      </c>
      <c r="G30" s="97">
        <v>779</v>
      </c>
      <c r="H30" s="99">
        <v>31</v>
      </c>
      <c r="I30" s="99">
        <f>G30/H30</f>
        <v>25.129032258064516</v>
      </c>
      <c r="J30" s="99">
        <v>7</v>
      </c>
      <c r="K30" s="99">
        <v>8</v>
      </c>
      <c r="L30" s="97">
        <v>158290.13000000003</v>
      </c>
      <c r="M30" s="97">
        <v>32126</v>
      </c>
      <c r="N30" s="107" t="s">
        <v>894</v>
      </c>
      <c r="O30" s="101" t="s">
        <v>893</v>
      </c>
      <c r="P30" s="108"/>
      <c r="Q30" s="109"/>
      <c r="R30" s="103"/>
      <c r="S30" s="105"/>
      <c r="T30" s="105"/>
      <c r="U30" s="143"/>
      <c r="V30" s="143"/>
      <c r="W30" s="143"/>
      <c r="X30" s="109"/>
    </row>
    <row r="31" spans="1:24" s="106" customFormat="1" ht="25.35" customHeight="1">
      <c r="A31" s="63">
        <v>17</v>
      </c>
      <c r="B31" s="95">
        <v>10</v>
      </c>
      <c r="C31" s="96" t="s">
        <v>964</v>
      </c>
      <c r="D31" s="97">
        <v>1934.39</v>
      </c>
      <c r="E31" s="97">
        <v>21319.82</v>
      </c>
      <c r="F31" s="98">
        <f t="shared" si="2"/>
        <v>-0.90926799569602368</v>
      </c>
      <c r="G31" s="97">
        <v>264</v>
      </c>
      <c r="H31" s="97">
        <v>11</v>
      </c>
      <c r="I31" s="99">
        <f t="shared" ref="I31:I34" si="4">G31/H31</f>
        <v>24</v>
      </c>
      <c r="J31" s="97">
        <v>4</v>
      </c>
      <c r="K31" s="99">
        <v>2</v>
      </c>
      <c r="L31" s="97">
        <v>23254.21</v>
      </c>
      <c r="M31" s="97">
        <v>3368</v>
      </c>
      <c r="N31" s="107">
        <v>44967</v>
      </c>
      <c r="O31" s="101" t="s">
        <v>84</v>
      </c>
      <c r="P31" s="108"/>
      <c r="Q31" s="109"/>
      <c r="R31" s="103"/>
      <c r="S31" s="105"/>
      <c r="T31" s="105"/>
      <c r="U31" s="143"/>
      <c r="V31" s="143"/>
      <c r="W31" s="143"/>
      <c r="X31" s="109"/>
    </row>
    <row r="32" spans="1:24" s="106" customFormat="1" ht="25.35" customHeight="1">
      <c r="A32" s="95">
        <v>18</v>
      </c>
      <c r="B32" s="95" t="s">
        <v>34</v>
      </c>
      <c r="C32" s="96" t="s">
        <v>976</v>
      </c>
      <c r="D32" s="97">
        <v>1497.8</v>
      </c>
      <c r="E32" s="98" t="s">
        <v>36</v>
      </c>
      <c r="F32" s="98" t="s">
        <v>36</v>
      </c>
      <c r="G32" s="97">
        <v>168</v>
      </c>
      <c r="H32" s="99">
        <v>3</v>
      </c>
      <c r="I32" s="99">
        <f t="shared" si="4"/>
        <v>56</v>
      </c>
      <c r="J32" s="99">
        <v>2</v>
      </c>
      <c r="K32" s="99">
        <v>1</v>
      </c>
      <c r="L32" s="97">
        <v>1497.8</v>
      </c>
      <c r="M32" s="97">
        <v>168</v>
      </c>
      <c r="N32" s="107">
        <v>44974</v>
      </c>
      <c r="O32" s="101" t="s">
        <v>570</v>
      </c>
      <c r="P32" s="108"/>
      <c r="Q32" s="109"/>
      <c r="R32" s="103"/>
      <c r="S32" s="105"/>
      <c r="T32" s="105"/>
      <c r="U32" s="143"/>
      <c r="V32" s="143"/>
      <c r="W32" s="143"/>
      <c r="X32" s="109"/>
    </row>
    <row r="33" spans="1:24" s="106" customFormat="1" ht="25.35" customHeight="1">
      <c r="A33" s="63">
        <v>19</v>
      </c>
      <c r="B33" s="95">
        <v>23</v>
      </c>
      <c r="C33" s="96" t="s">
        <v>933</v>
      </c>
      <c r="D33" s="97">
        <v>1483.52</v>
      </c>
      <c r="E33" s="97">
        <v>3505.12</v>
      </c>
      <c r="F33" s="98">
        <f>(D33-E33)/E33</f>
        <v>-0.57675628794449263</v>
      </c>
      <c r="G33" s="97">
        <v>298</v>
      </c>
      <c r="H33" s="97">
        <v>15</v>
      </c>
      <c r="I33" s="99">
        <f t="shared" si="4"/>
        <v>19.866666666666667</v>
      </c>
      <c r="J33" s="97">
        <v>7</v>
      </c>
      <c r="K33" s="99">
        <v>4</v>
      </c>
      <c r="L33" s="97">
        <v>24019.4</v>
      </c>
      <c r="M33" s="97">
        <v>4021</v>
      </c>
      <c r="N33" s="107">
        <v>44953</v>
      </c>
      <c r="O33" s="101" t="s">
        <v>934</v>
      </c>
      <c r="P33" s="108"/>
      <c r="Q33" s="109"/>
      <c r="R33" s="103"/>
      <c r="S33" s="105"/>
      <c r="T33" s="105"/>
      <c r="U33" s="143"/>
      <c r="V33" s="143"/>
      <c r="W33" s="143"/>
      <c r="X33" s="109"/>
    </row>
    <row r="34" spans="1:24" s="106" customFormat="1" ht="25.35" customHeight="1">
      <c r="A34" s="95">
        <v>20</v>
      </c>
      <c r="B34" s="95">
        <v>26</v>
      </c>
      <c r="C34" s="96" t="s">
        <v>903</v>
      </c>
      <c r="D34" s="97">
        <v>1378.6</v>
      </c>
      <c r="E34" s="97">
        <v>2110.75</v>
      </c>
      <c r="F34" s="98">
        <f>(D34-E34)/E34</f>
        <v>-0.34686722728887842</v>
      </c>
      <c r="G34" s="97">
        <v>245</v>
      </c>
      <c r="H34" s="99">
        <v>5</v>
      </c>
      <c r="I34" s="99">
        <f t="shared" si="4"/>
        <v>49</v>
      </c>
      <c r="J34" s="99">
        <v>4</v>
      </c>
      <c r="K34" s="99">
        <v>7</v>
      </c>
      <c r="L34" s="97">
        <v>41453.989999999991</v>
      </c>
      <c r="M34" s="97">
        <v>6721</v>
      </c>
      <c r="N34" s="107" t="s">
        <v>904</v>
      </c>
      <c r="O34" s="101" t="s">
        <v>893</v>
      </c>
      <c r="P34" s="149" t="s">
        <v>926</v>
      </c>
      <c r="Q34" s="109"/>
      <c r="R34" s="103"/>
      <c r="S34" s="105"/>
      <c r="T34" s="105"/>
      <c r="U34" s="143"/>
      <c r="V34" s="143"/>
      <c r="W34" s="143"/>
      <c r="X34" s="109"/>
    </row>
    <row r="35" spans="1:24" ht="25.35" customHeight="1">
      <c r="A35" s="95"/>
      <c r="B35" s="76"/>
      <c r="C35" s="52" t="s">
        <v>66</v>
      </c>
      <c r="D35" s="124">
        <f>SUM(D23:D34)</f>
        <v>415917.91999999993</v>
      </c>
      <c r="E35" s="124">
        <v>674932.24</v>
      </c>
      <c r="F35" s="125">
        <f>(D35-E35)/E35</f>
        <v>-0.38376344268277962</v>
      </c>
      <c r="G35" s="126">
        <f>SUM(G23:G34)</f>
        <v>71590</v>
      </c>
      <c r="H35" s="66"/>
      <c r="I35" s="66"/>
      <c r="J35" s="99"/>
      <c r="K35" s="99"/>
      <c r="L35" s="67"/>
      <c r="M35" s="97"/>
      <c r="N35" s="64"/>
      <c r="O35" s="64"/>
    </row>
    <row r="36" spans="1:24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4" s="106" customFormat="1" ht="25.35" customHeight="1">
      <c r="A37" s="63">
        <v>21</v>
      </c>
      <c r="B37" s="95">
        <v>29</v>
      </c>
      <c r="C37" s="96" t="s">
        <v>912</v>
      </c>
      <c r="D37" s="97">
        <v>1086.0999999999999</v>
      </c>
      <c r="E37" s="97">
        <v>1523</v>
      </c>
      <c r="F37" s="98">
        <f>(D37-E37)/E37</f>
        <v>-0.28686802363755753</v>
      </c>
      <c r="G37" s="97">
        <v>169</v>
      </c>
      <c r="H37" s="99">
        <v>8</v>
      </c>
      <c r="I37" s="99">
        <f>G37/H37</f>
        <v>21.125</v>
      </c>
      <c r="J37" s="99">
        <v>3</v>
      </c>
      <c r="K37" s="99">
        <v>6</v>
      </c>
      <c r="L37" s="97">
        <v>18776.490000000002</v>
      </c>
      <c r="M37" s="97">
        <v>3008</v>
      </c>
      <c r="N37" s="107" t="s">
        <v>913</v>
      </c>
      <c r="O37" s="101" t="s">
        <v>82</v>
      </c>
      <c r="P37" s="149"/>
      <c r="Q37" s="109"/>
      <c r="R37" s="103"/>
      <c r="S37" s="105"/>
      <c r="T37" s="105"/>
      <c r="U37" s="143"/>
      <c r="V37" s="143"/>
      <c r="W37" s="143"/>
      <c r="X37" s="109"/>
    </row>
    <row r="38" spans="1:24" s="106" customFormat="1" ht="25.35" customHeight="1">
      <c r="A38" s="95">
        <v>22</v>
      </c>
      <c r="B38" s="95">
        <v>20</v>
      </c>
      <c r="C38" s="96" t="s">
        <v>929</v>
      </c>
      <c r="D38" s="97">
        <v>988.9</v>
      </c>
      <c r="E38" s="97">
        <v>4293.34</v>
      </c>
      <c r="F38" s="98">
        <f t="shared" ref="F38:F39" si="5">(D38-E38)/E38</f>
        <v>-0.76966650672902681</v>
      </c>
      <c r="G38" s="97">
        <v>183</v>
      </c>
      <c r="H38" s="99">
        <v>5</v>
      </c>
      <c r="I38" s="99">
        <f t="shared" ref="I38:I49" si="6">G38/H38</f>
        <v>36.6</v>
      </c>
      <c r="J38" s="99">
        <v>3</v>
      </c>
      <c r="K38" s="99">
        <v>4</v>
      </c>
      <c r="L38" s="97">
        <v>27365.279999999999</v>
      </c>
      <c r="M38" s="97">
        <v>4658</v>
      </c>
      <c r="N38" s="107">
        <v>44953</v>
      </c>
      <c r="O38" s="101" t="s">
        <v>41</v>
      </c>
      <c r="P38" s="149" t="s">
        <v>926</v>
      </c>
      <c r="Q38" s="109"/>
      <c r="R38" s="103"/>
      <c r="S38" s="105"/>
      <c r="T38" s="105"/>
      <c r="U38" s="143"/>
      <c r="V38" s="143"/>
      <c r="W38" s="143"/>
      <c r="X38" s="109"/>
    </row>
    <row r="39" spans="1:24" s="106" customFormat="1" ht="25.35" customHeight="1">
      <c r="A39" s="63">
        <v>23</v>
      </c>
      <c r="B39" s="95">
        <v>22</v>
      </c>
      <c r="C39" s="96" t="s">
        <v>957</v>
      </c>
      <c r="D39" s="97">
        <v>963.24</v>
      </c>
      <c r="E39" s="97">
        <v>3528.37</v>
      </c>
      <c r="F39" s="98">
        <f t="shared" si="5"/>
        <v>-0.72700141991911282</v>
      </c>
      <c r="G39" s="97">
        <v>240</v>
      </c>
      <c r="H39" s="99">
        <v>13</v>
      </c>
      <c r="I39" s="99">
        <f t="shared" si="6"/>
        <v>18.46153846153846</v>
      </c>
      <c r="J39" s="99">
        <v>5</v>
      </c>
      <c r="K39" s="99">
        <v>2</v>
      </c>
      <c r="L39" s="97">
        <v>4491.6099999999997</v>
      </c>
      <c r="M39" s="97">
        <v>1077</v>
      </c>
      <c r="N39" s="107">
        <v>44602</v>
      </c>
      <c r="O39" s="101" t="s">
        <v>82</v>
      </c>
      <c r="P39" s="149"/>
      <c r="Q39" s="109"/>
      <c r="R39" s="103"/>
      <c r="S39" s="105"/>
      <c r="T39" s="105"/>
      <c r="U39" s="143"/>
      <c r="V39" s="143"/>
      <c r="W39" s="143"/>
      <c r="X39" s="109"/>
    </row>
    <row r="40" spans="1:24" s="106" customFormat="1" ht="25.35" customHeight="1">
      <c r="A40" s="95">
        <v>24</v>
      </c>
      <c r="B40" s="95" t="s">
        <v>58</v>
      </c>
      <c r="C40" s="96" t="s">
        <v>973</v>
      </c>
      <c r="D40" s="97">
        <v>887.55</v>
      </c>
      <c r="E40" s="70" t="s">
        <v>36</v>
      </c>
      <c r="F40" s="70" t="s">
        <v>36</v>
      </c>
      <c r="G40" s="97">
        <v>390</v>
      </c>
      <c r="H40" s="99">
        <v>5</v>
      </c>
      <c r="I40" s="99">
        <f t="shared" si="6"/>
        <v>78</v>
      </c>
      <c r="J40" s="99">
        <v>4</v>
      </c>
      <c r="K40" s="99">
        <v>0</v>
      </c>
      <c r="L40" s="97">
        <v>887.55</v>
      </c>
      <c r="M40" s="97">
        <v>390</v>
      </c>
      <c r="N40" s="101" t="s">
        <v>60</v>
      </c>
      <c r="O40" s="101" t="s">
        <v>142</v>
      </c>
      <c r="P40" s="149"/>
      <c r="Q40" s="109"/>
      <c r="R40" s="103"/>
      <c r="S40" s="105"/>
      <c r="T40" s="105"/>
      <c r="U40" s="143"/>
      <c r="V40" s="143"/>
      <c r="W40" s="143"/>
      <c r="X40" s="109"/>
    </row>
    <row r="41" spans="1:24" customFormat="1" ht="25.35" customHeight="1">
      <c r="A41" s="63">
        <v>25</v>
      </c>
      <c r="B41" s="95" t="s">
        <v>34</v>
      </c>
      <c r="C41" s="96" t="s">
        <v>975</v>
      </c>
      <c r="D41" s="97">
        <v>810.3</v>
      </c>
      <c r="E41" s="98" t="s">
        <v>36</v>
      </c>
      <c r="F41" s="98" t="s">
        <v>36</v>
      </c>
      <c r="G41" s="97">
        <v>154</v>
      </c>
      <c r="H41" s="99">
        <v>13</v>
      </c>
      <c r="I41" s="99">
        <f t="shared" si="6"/>
        <v>11.846153846153847</v>
      </c>
      <c r="J41" s="99">
        <v>5</v>
      </c>
      <c r="K41" s="99">
        <v>1</v>
      </c>
      <c r="L41" s="97">
        <v>810.3</v>
      </c>
      <c r="M41" s="97">
        <v>154</v>
      </c>
      <c r="N41" s="107">
        <v>44974</v>
      </c>
      <c r="O41" s="101" t="s">
        <v>814</v>
      </c>
      <c r="P41" s="150"/>
      <c r="Q41" s="137"/>
      <c r="R41" s="129"/>
      <c r="S41" s="132"/>
      <c r="T41" s="132"/>
      <c r="U41" s="147"/>
      <c r="V41" s="147"/>
      <c r="W41" s="143"/>
      <c r="X41" s="137"/>
    </row>
    <row r="42" spans="1:24" s="106" customFormat="1" ht="24.75" customHeight="1">
      <c r="A42" s="95">
        <v>26</v>
      </c>
      <c r="B42" s="95">
        <v>28</v>
      </c>
      <c r="C42" s="96" t="s">
        <v>837</v>
      </c>
      <c r="D42" s="97">
        <v>548.05999999999995</v>
      </c>
      <c r="E42" s="97">
        <v>1804.72</v>
      </c>
      <c r="F42" s="98">
        <f>(D42-E42)/E42</f>
        <v>-0.69631854248858549</v>
      </c>
      <c r="G42" s="97">
        <v>117</v>
      </c>
      <c r="H42" s="99">
        <v>2</v>
      </c>
      <c r="I42" s="99">
        <f t="shared" si="6"/>
        <v>58.5</v>
      </c>
      <c r="J42" s="99">
        <v>1</v>
      </c>
      <c r="K42" s="99">
        <v>13</v>
      </c>
      <c r="L42" s="97">
        <v>139260.84</v>
      </c>
      <c r="M42" s="97">
        <v>27136</v>
      </c>
      <c r="N42" s="107">
        <v>44890</v>
      </c>
      <c r="O42" s="101" t="s">
        <v>84</v>
      </c>
      <c r="P42" s="149" t="s">
        <v>926</v>
      </c>
      <c r="Q42" s="109"/>
      <c r="R42" s="103"/>
      <c r="S42" s="105"/>
      <c r="T42" s="105"/>
      <c r="U42" s="143"/>
      <c r="V42" s="143"/>
      <c r="W42" s="143"/>
      <c r="X42" s="109"/>
    </row>
    <row r="43" spans="1:24" s="106" customFormat="1" ht="25.35" customHeight="1">
      <c r="A43" s="63">
        <v>27</v>
      </c>
      <c r="B43" s="95">
        <v>32</v>
      </c>
      <c r="C43" s="96" t="s">
        <v>879</v>
      </c>
      <c r="D43" s="97">
        <v>517.79999999999995</v>
      </c>
      <c r="E43" s="97">
        <v>1043.6300000000001</v>
      </c>
      <c r="F43" s="98">
        <f t="shared" ref="F43:F46" si="7">(D43-E43)/E43</f>
        <v>-0.50384714889376514</v>
      </c>
      <c r="G43" s="97">
        <v>100</v>
      </c>
      <c r="H43" s="99">
        <v>2</v>
      </c>
      <c r="I43" s="99">
        <f t="shared" si="6"/>
        <v>50</v>
      </c>
      <c r="J43" s="99">
        <v>2</v>
      </c>
      <c r="K43" s="99">
        <v>9</v>
      </c>
      <c r="L43" s="97">
        <v>173527.67</v>
      </c>
      <c r="M43" s="97">
        <v>27293</v>
      </c>
      <c r="N43" s="107">
        <v>44916</v>
      </c>
      <c r="O43" s="101" t="s">
        <v>142</v>
      </c>
      <c r="P43" s="108"/>
      <c r="Q43" s="109"/>
      <c r="R43" s="103"/>
      <c r="S43" s="105"/>
      <c r="T43" s="105"/>
      <c r="U43" s="143"/>
      <c r="V43" s="143"/>
      <c r="W43" s="143"/>
      <c r="X43" s="109"/>
    </row>
    <row r="44" spans="1:24" s="106" customFormat="1" ht="25.35" customHeight="1">
      <c r="A44" s="95">
        <v>28</v>
      </c>
      <c r="B44" s="95">
        <v>28</v>
      </c>
      <c r="C44" s="96" t="s">
        <v>919</v>
      </c>
      <c r="D44" s="97">
        <v>490</v>
      </c>
      <c r="E44" s="97">
        <v>1911</v>
      </c>
      <c r="F44" s="98">
        <f>(D44-E44)/E44</f>
        <v>-0.74358974358974361</v>
      </c>
      <c r="G44" s="97">
        <v>98</v>
      </c>
      <c r="H44" s="99">
        <v>1</v>
      </c>
      <c r="I44" s="99">
        <f>G44/H44</f>
        <v>98</v>
      </c>
      <c r="J44" s="99">
        <v>1</v>
      </c>
      <c r="K44" s="99">
        <v>6</v>
      </c>
      <c r="L44" s="97">
        <v>4985</v>
      </c>
      <c r="M44" s="97">
        <v>961</v>
      </c>
      <c r="N44" s="107" t="s">
        <v>913</v>
      </c>
      <c r="O44" s="101" t="s">
        <v>357</v>
      </c>
      <c r="P44" s="108"/>
      <c r="Q44" s="109"/>
      <c r="R44" s="103"/>
      <c r="S44" s="105"/>
      <c r="T44" s="105"/>
      <c r="U44" s="143"/>
      <c r="V44" s="147"/>
      <c r="W44" s="143"/>
      <c r="X44" s="109"/>
    </row>
    <row r="45" spans="1:24" s="106" customFormat="1" ht="25.35" customHeight="1">
      <c r="A45" s="63">
        <v>29</v>
      </c>
      <c r="B45" s="95">
        <v>24</v>
      </c>
      <c r="C45" s="68" t="s">
        <v>924</v>
      </c>
      <c r="D45" s="97">
        <v>475.4</v>
      </c>
      <c r="E45" s="67">
        <v>3237.29</v>
      </c>
      <c r="F45" s="98">
        <f t="shared" si="7"/>
        <v>-0.85314877567347991</v>
      </c>
      <c r="G45" s="97">
        <v>64</v>
      </c>
      <c r="H45" s="99">
        <v>2</v>
      </c>
      <c r="I45" s="99">
        <f t="shared" si="6"/>
        <v>32</v>
      </c>
      <c r="J45" s="99">
        <v>1</v>
      </c>
      <c r="K45" s="99">
        <v>5</v>
      </c>
      <c r="L45" s="97">
        <v>60705.759999999995</v>
      </c>
      <c r="M45" s="97">
        <v>9330</v>
      </c>
      <c r="N45" s="107">
        <v>44946</v>
      </c>
      <c r="O45" s="101" t="s">
        <v>925</v>
      </c>
      <c r="P45" s="108"/>
      <c r="Q45" s="109"/>
      <c r="R45" s="103"/>
      <c r="S45" s="105"/>
      <c r="T45" s="105"/>
      <c r="U45" s="143"/>
      <c r="V45" s="143"/>
      <c r="W45" s="143"/>
      <c r="X45" s="109"/>
    </row>
    <row r="46" spans="1:24" s="106" customFormat="1" ht="25.35" customHeight="1">
      <c r="A46" s="95">
        <v>30</v>
      </c>
      <c r="B46" s="95">
        <v>30</v>
      </c>
      <c r="C46" s="96" t="s">
        <v>895</v>
      </c>
      <c r="D46" s="97">
        <v>424.83</v>
      </c>
      <c r="E46" s="97">
        <v>1217.4000000000001</v>
      </c>
      <c r="F46" s="98">
        <f t="shared" si="7"/>
        <v>-0.65103499260719577</v>
      </c>
      <c r="G46" s="97">
        <v>65</v>
      </c>
      <c r="H46" s="99">
        <v>4</v>
      </c>
      <c r="I46" s="99">
        <f t="shared" si="6"/>
        <v>16.25</v>
      </c>
      <c r="J46" s="99">
        <v>1</v>
      </c>
      <c r="K46" s="99">
        <v>7</v>
      </c>
      <c r="L46" s="97">
        <v>79072.28</v>
      </c>
      <c r="M46" s="97">
        <v>12367</v>
      </c>
      <c r="N46" s="107">
        <v>44932</v>
      </c>
      <c r="O46" s="101" t="s">
        <v>142</v>
      </c>
      <c r="P46" s="108"/>
      <c r="Q46" s="109"/>
      <c r="R46" s="103"/>
      <c r="S46" s="105"/>
      <c r="T46" s="105"/>
      <c r="U46" s="143"/>
      <c r="V46" s="143"/>
      <c r="W46" s="143"/>
      <c r="X46" s="109"/>
    </row>
    <row r="47" spans="1:24" ht="25.35" customHeight="1">
      <c r="A47" s="95"/>
      <c r="B47" s="76"/>
      <c r="C47" s="52" t="s">
        <v>90</v>
      </c>
      <c r="D47" s="124">
        <f>SUM(D35:D46)</f>
        <v>423110.09999999992</v>
      </c>
      <c r="E47" s="124">
        <v>700846.47999999986</v>
      </c>
      <c r="F47" s="125">
        <f>(D47-E47)/E47</f>
        <v>-0.39628704420403166</v>
      </c>
      <c r="G47" s="126">
        <f>SUM(G35:G46)</f>
        <v>73170</v>
      </c>
      <c r="H47" s="66"/>
      <c r="I47" s="66"/>
      <c r="J47" s="99"/>
      <c r="K47" s="99"/>
      <c r="L47" s="67"/>
      <c r="M47" s="97"/>
      <c r="N47" s="64"/>
      <c r="O47" s="64"/>
    </row>
    <row r="48" spans="1:24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123" t="s">
        <v>34</v>
      </c>
      <c r="C49" s="96" t="s">
        <v>971</v>
      </c>
      <c r="D49" s="97">
        <v>422.95</v>
      </c>
      <c r="E49" s="97" t="s">
        <v>36</v>
      </c>
      <c r="F49" s="98" t="s">
        <v>36</v>
      </c>
      <c r="G49" s="97">
        <v>71</v>
      </c>
      <c r="H49" s="97">
        <v>8</v>
      </c>
      <c r="I49" s="99">
        <f t="shared" si="6"/>
        <v>8.875</v>
      </c>
      <c r="J49" s="97">
        <v>4</v>
      </c>
      <c r="K49" s="99">
        <v>1</v>
      </c>
      <c r="L49" s="97">
        <v>422.95</v>
      </c>
      <c r="M49" s="97">
        <v>71</v>
      </c>
      <c r="N49" s="107">
        <v>44974</v>
      </c>
      <c r="O49" s="101" t="s">
        <v>82</v>
      </c>
      <c r="P49" s="108"/>
      <c r="Q49" s="109"/>
      <c r="R49" s="103"/>
      <c r="S49" s="105"/>
      <c r="T49" s="105"/>
      <c r="U49" s="143"/>
      <c r="V49" s="143"/>
      <c r="W49" s="143"/>
      <c r="X49" s="109"/>
    </row>
    <row r="50" spans="1:25" s="106" customFormat="1" ht="25.35" customHeight="1">
      <c r="A50" s="63">
        <v>32</v>
      </c>
      <c r="B50" s="123">
        <v>36</v>
      </c>
      <c r="C50" s="96" t="s">
        <v>774</v>
      </c>
      <c r="D50" s="97">
        <v>322.89999999999998</v>
      </c>
      <c r="E50" s="97">
        <v>673.5</v>
      </c>
      <c r="F50" s="98">
        <f>(D50-E50)/E50</f>
        <v>-0.52056421677802522</v>
      </c>
      <c r="G50" s="97">
        <v>46</v>
      </c>
      <c r="H50" s="97">
        <v>3</v>
      </c>
      <c r="I50" s="99">
        <f>G50/H50</f>
        <v>15.333333333333334</v>
      </c>
      <c r="J50" s="97">
        <v>1</v>
      </c>
      <c r="K50" s="99">
        <v>19</v>
      </c>
      <c r="L50" s="97">
        <v>1004377.3900000001</v>
      </c>
      <c r="M50" s="97">
        <v>144164</v>
      </c>
      <c r="N50" s="107">
        <v>44848</v>
      </c>
      <c r="O50" s="101" t="s">
        <v>775</v>
      </c>
      <c r="P50" s="108"/>
      <c r="Q50" s="109"/>
      <c r="R50" s="103"/>
      <c r="S50" s="105"/>
      <c r="T50" s="105"/>
      <c r="U50" s="143"/>
      <c r="V50" s="143"/>
      <c r="W50" s="143"/>
      <c r="X50" s="109"/>
    </row>
    <row r="51" spans="1:25" s="106" customFormat="1" ht="25.35" customHeight="1">
      <c r="A51" s="95">
        <v>33</v>
      </c>
      <c r="B51" s="95">
        <v>38</v>
      </c>
      <c r="C51" s="96" t="s">
        <v>907</v>
      </c>
      <c r="D51" s="97">
        <v>306.10000000000002</v>
      </c>
      <c r="E51" s="97">
        <v>173</v>
      </c>
      <c r="F51" s="98">
        <f>(D51-E51)/E51</f>
        <v>0.76936416184971113</v>
      </c>
      <c r="G51" s="97">
        <v>50</v>
      </c>
      <c r="H51" s="99">
        <v>2</v>
      </c>
      <c r="I51" s="99">
        <f>G51/H51</f>
        <v>25</v>
      </c>
      <c r="J51" s="99">
        <v>2</v>
      </c>
      <c r="K51" s="99">
        <v>7</v>
      </c>
      <c r="L51" s="97">
        <v>3293.35</v>
      </c>
      <c r="M51" s="97">
        <v>591</v>
      </c>
      <c r="N51" s="107">
        <v>44932</v>
      </c>
      <c r="O51" s="101" t="s">
        <v>570</v>
      </c>
      <c r="P51" s="108"/>
      <c r="Q51" s="109"/>
      <c r="R51" s="103"/>
      <c r="S51" s="105"/>
      <c r="T51" s="105"/>
      <c r="U51" s="143"/>
      <c r="V51" s="143"/>
      <c r="W51" s="143"/>
      <c r="X51" s="109"/>
    </row>
    <row r="52" spans="1:25" customFormat="1" ht="25.35" customHeight="1">
      <c r="A52" s="63">
        <v>34</v>
      </c>
      <c r="B52" s="145" t="s">
        <v>36</v>
      </c>
      <c r="C52" s="96" t="s">
        <v>974</v>
      </c>
      <c r="D52" s="97">
        <v>169</v>
      </c>
      <c r="E52" s="70" t="s">
        <v>36</v>
      </c>
      <c r="F52" s="70" t="s">
        <v>36</v>
      </c>
      <c r="G52" s="97">
        <v>32</v>
      </c>
      <c r="H52" s="99">
        <v>1</v>
      </c>
      <c r="I52" s="99">
        <f>G52/H52</f>
        <v>32</v>
      </c>
      <c r="J52" s="99">
        <v>1</v>
      </c>
      <c r="K52" s="70" t="s">
        <v>36</v>
      </c>
      <c r="L52" s="97">
        <v>15000.43</v>
      </c>
      <c r="M52" s="97">
        <v>2795</v>
      </c>
      <c r="N52" s="107">
        <v>40382</v>
      </c>
      <c r="O52" s="101" t="s">
        <v>56</v>
      </c>
      <c r="P52" s="136"/>
      <c r="Q52" s="137"/>
      <c r="R52" s="129"/>
      <c r="S52" s="132"/>
      <c r="T52" s="132"/>
      <c r="U52" s="147"/>
      <c r="V52" s="143"/>
      <c r="W52" s="143"/>
      <c r="X52" s="137"/>
    </row>
    <row r="53" spans="1:25" s="106" customFormat="1" ht="25.35" customHeight="1">
      <c r="A53" s="95">
        <v>35</v>
      </c>
      <c r="B53" s="145" t="s">
        <v>36</v>
      </c>
      <c r="C53" s="96" t="s">
        <v>777</v>
      </c>
      <c r="D53" s="97">
        <v>153</v>
      </c>
      <c r="E53" s="70" t="s">
        <v>36</v>
      </c>
      <c r="F53" s="70" t="s">
        <v>36</v>
      </c>
      <c r="G53" s="97">
        <v>53</v>
      </c>
      <c r="H53" s="99">
        <v>1</v>
      </c>
      <c r="I53" s="99">
        <f t="shared" ref="I53:I58" si="8">G53/H53</f>
        <v>53</v>
      </c>
      <c r="J53" s="99">
        <v>1</v>
      </c>
      <c r="K53" s="70" t="s">
        <v>36</v>
      </c>
      <c r="L53" s="97">
        <v>84185.41</v>
      </c>
      <c r="M53" s="97">
        <v>16999</v>
      </c>
      <c r="N53" s="107">
        <v>44855</v>
      </c>
      <c r="O53" s="101" t="s">
        <v>41</v>
      </c>
      <c r="P53" s="149" t="s">
        <v>926</v>
      </c>
      <c r="Q53" s="109"/>
      <c r="R53" s="103"/>
      <c r="S53" s="105"/>
      <c r="T53" s="105"/>
      <c r="U53" s="143"/>
      <c r="V53" s="143"/>
      <c r="W53" s="143"/>
      <c r="X53" s="109"/>
    </row>
    <row r="54" spans="1:25" s="106" customFormat="1" ht="25.35" customHeight="1">
      <c r="A54" s="63">
        <v>36</v>
      </c>
      <c r="B54" s="95">
        <v>37</v>
      </c>
      <c r="C54" s="96" t="s">
        <v>868</v>
      </c>
      <c r="D54" s="97">
        <v>151</v>
      </c>
      <c r="E54" s="97">
        <v>218.5</v>
      </c>
      <c r="F54" s="98">
        <f>(D54-E54)/E54</f>
        <v>-0.30892448512585813</v>
      </c>
      <c r="G54" s="97">
        <v>29</v>
      </c>
      <c r="H54" s="99">
        <v>2</v>
      </c>
      <c r="I54" s="99">
        <f t="shared" si="8"/>
        <v>14.5</v>
      </c>
      <c r="J54" s="99">
        <v>1</v>
      </c>
      <c r="K54" s="99">
        <v>12</v>
      </c>
      <c r="L54" s="97">
        <v>4538.3500000000004</v>
      </c>
      <c r="M54" s="97">
        <v>814</v>
      </c>
      <c r="N54" s="107">
        <v>44897</v>
      </c>
      <c r="O54" s="101" t="s">
        <v>570</v>
      </c>
      <c r="P54" s="108"/>
      <c r="Q54" s="109"/>
      <c r="R54" s="103"/>
      <c r="S54" s="105"/>
      <c r="T54" s="105"/>
      <c r="U54" s="143"/>
      <c r="V54" s="143"/>
      <c r="W54" s="143"/>
      <c r="X54" s="109"/>
    </row>
    <row r="55" spans="1:25" s="106" customFormat="1" ht="25.35" customHeight="1">
      <c r="A55" s="95">
        <v>37</v>
      </c>
      <c r="B55" s="95">
        <v>17</v>
      </c>
      <c r="C55" s="96" t="s">
        <v>966</v>
      </c>
      <c r="D55" s="97">
        <v>107</v>
      </c>
      <c r="E55" s="97">
        <v>7499</v>
      </c>
      <c r="F55" s="98">
        <f>(D55-E55)/E55</f>
        <v>-0.98573143085744763</v>
      </c>
      <c r="G55" s="97">
        <v>14</v>
      </c>
      <c r="H55" s="99" t="s">
        <v>36</v>
      </c>
      <c r="I55" s="99" t="s">
        <v>36</v>
      </c>
      <c r="J55" s="99">
        <v>1</v>
      </c>
      <c r="K55" s="99">
        <v>3</v>
      </c>
      <c r="L55" s="97">
        <v>7606</v>
      </c>
      <c r="M55" s="97">
        <v>1140</v>
      </c>
      <c r="N55" s="107">
        <v>44967</v>
      </c>
      <c r="O55" s="101" t="s">
        <v>47</v>
      </c>
      <c r="P55" s="108"/>
      <c r="Q55" s="109"/>
      <c r="R55" s="103"/>
      <c r="S55" s="105"/>
      <c r="T55" s="105"/>
      <c r="U55" s="143"/>
      <c r="V55" s="143"/>
      <c r="W55" s="143"/>
      <c r="X55" s="109"/>
    </row>
    <row r="56" spans="1:25" s="106" customFormat="1" ht="25.35" customHeight="1">
      <c r="A56" s="63">
        <v>38</v>
      </c>
      <c r="B56" s="95">
        <v>31</v>
      </c>
      <c r="C56" s="96" t="s">
        <v>937</v>
      </c>
      <c r="D56" s="97">
        <v>54.4</v>
      </c>
      <c r="E56" s="97">
        <v>1073.2</v>
      </c>
      <c r="F56" s="98">
        <f t="shared" ref="F56:F58" si="9">(D56-E56)/E56</f>
        <v>-0.94931047335072682</v>
      </c>
      <c r="G56" s="97">
        <v>8</v>
      </c>
      <c r="H56" s="97">
        <v>2</v>
      </c>
      <c r="I56" s="99">
        <f t="shared" si="8"/>
        <v>4</v>
      </c>
      <c r="J56" s="97">
        <v>2</v>
      </c>
      <c r="K56" s="99">
        <v>5</v>
      </c>
      <c r="L56" s="97">
        <v>5312.0999999999995</v>
      </c>
      <c r="M56" s="97">
        <v>1077</v>
      </c>
      <c r="N56" s="107">
        <v>44951</v>
      </c>
      <c r="O56" s="101" t="s">
        <v>938</v>
      </c>
      <c r="P56" s="108"/>
      <c r="Q56" s="109"/>
      <c r="R56" s="103"/>
      <c r="S56" s="105"/>
      <c r="T56" s="105"/>
      <c r="U56" s="143"/>
      <c r="V56" s="143"/>
      <c r="W56" s="143"/>
      <c r="X56" s="109"/>
    </row>
    <row r="57" spans="1:25" s="106" customFormat="1" ht="25.35" customHeight="1">
      <c r="A57" s="95">
        <v>39</v>
      </c>
      <c r="B57" s="76">
        <v>40</v>
      </c>
      <c r="C57" s="155" t="s">
        <v>750</v>
      </c>
      <c r="D57" s="67">
        <v>48</v>
      </c>
      <c r="E57" s="67">
        <v>125.29</v>
      </c>
      <c r="F57" s="98">
        <f t="shared" si="9"/>
        <v>-0.61688881794237371</v>
      </c>
      <c r="G57" s="67">
        <v>16</v>
      </c>
      <c r="H57" s="66">
        <v>1</v>
      </c>
      <c r="I57" s="99">
        <f t="shared" si="8"/>
        <v>16</v>
      </c>
      <c r="J57" s="66">
        <v>1</v>
      </c>
      <c r="K57" s="97" t="s">
        <v>36</v>
      </c>
      <c r="L57" s="67">
        <v>177196.94</v>
      </c>
      <c r="M57" s="67">
        <v>30016</v>
      </c>
      <c r="N57" s="127">
        <v>44834</v>
      </c>
      <c r="O57" s="64" t="s">
        <v>130</v>
      </c>
      <c r="P57" s="108"/>
      <c r="Q57" s="109"/>
      <c r="R57" s="103"/>
      <c r="S57" s="105"/>
      <c r="T57" s="105"/>
      <c r="U57" s="143"/>
      <c r="V57" s="143"/>
      <c r="W57" s="143"/>
      <c r="X57" s="109"/>
    </row>
    <row r="58" spans="1:25" customFormat="1" ht="25.35" customHeight="1">
      <c r="A58" s="63">
        <v>40</v>
      </c>
      <c r="B58" s="95">
        <v>41</v>
      </c>
      <c r="C58" s="96" t="s">
        <v>878</v>
      </c>
      <c r="D58" s="97">
        <v>48</v>
      </c>
      <c r="E58" s="67">
        <v>71.900000000000006</v>
      </c>
      <c r="F58" s="98">
        <f t="shared" si="9"/>
        <v>-0.33240611961057032</v>
      </c>
      <c r="G58" s="97">
        <v>16</v>
      </c>
      <c r="H58" s="99">
        <v>1</v>
      </c>
      <c r="I58" s="99">
        <f t="shared" si="8"/>
        <v>16</v>
      </c>
      <c r="J58" s="99">
        <v>1</v>
      </c>
      <c r="K58" s="99">
        <v>10</v>
      </c>
      <c r="L58" s="97">
        <v>20199.669999999998</v>
      </c>
      <c r="M58" s="97">
        <f>4011+4+16</f>
        <v>4031</v>
      </c>
      <c r="N58" s="107">
        <v>44911</v>
      </c>
      <c r="O58" s="101" t="s">
        <v>835</v>
      </c>
      <c r="P58" s="136"/>
      <c r="Q58" s="137"/>
      <c r="R58" s="129"/>
      <c r="S58" s="132"/>
      <c r="T58" s="132"/>
      <c r="U58" s="147"/>
      <c r="V58" s="147"/>
      <c r="W58" s="147"/>
      <c r="X58" s="137"/>
    </row>
    <row r="59" spans="1:25" ht="25.35" customHeight="1">
      <c r="A59" s="41"/>
      <c r="B59" s="41"/>
      <c r="C59" s="52" t="s">
        <v>255</v>
      </c>
      <c r="D59" s="124">
        <f>SUM(D47:D58)</f>
        <v>424892.44999999995</v>
      </c>
      <c r="E59" s="124">
        <v>707733.50999999989</v>
      </c>
      <c r="F59" s="20">
        <f>(D59-E59)/E59</f>
        <v>-0.39964344771522825</v>
      </c>
      <c r="G59" s="62">
        <f>SUM(G47:G58)</f>
        <v>73505</v>
      </c>
      <c r="H59" s="62"/>
      <c r="I59" s="43"/>
      <c r="J59" s="119"/>
      <c r="K59" s="119"/>
      <c r="L59" s="45"/>
      <c r="M59" s="49"/>
      <c r="N59" s="46"/>
      <c r="O59" s="53"/>
      <c r="U59" s="147"/>
      <c r="V59" s="151"/>
      <c r="W59" s="147"/>
    </row>
    <row r="60" spans="1:25">
      <c r="U60" s="143"/>
      <c r="V60" s="151"/>
      <c r="W60" s="143"/>
    </row>
    <row r="61" spans="1:25" s="106" customFormat="1" ht="25.35" customHeight="1">
      <c r="A61" s="1"/>
      <c r="B61" s="1"/>
      <c r="C61" s="1"/>
      <c r="D61" s="1"/>
      <c r="F61" s="1"/>
      <c r="G61" s="1"/>
      <c r="H61" s="1"/>
      <c r="I61" s="1"/>
      <c r="L61" s="1"/>
      <c r="M61" s="1"/>
      <c r="N61" s="1"/>
      <c r="O61" s="1"/>
      <c r="P61" s="102"/>
      <c r="Q61" s="93"/>
      <c r="R61" s="94"/>
      <c r="S61" s="93"/>
      <c r="T61" s="93"/>
      <c r="U61" s="147"/>
      <c r="V61" s="151"/>
      <c r="W61" s="143"/>
      <c r="X61" s="104"/>
      <c r="Y61" s="103"/>
    </row>
    <row r="62" spans="1:25">
      <c r="U62" s="143"/>
      <c r="V62" s="151"/>
      <c r="W62" s="143"/>
    </row>
    <row r="63" spans="1:25">
      <c r="U63" s="148"/>
      <c r="V63" s="143"/>
      <c r="W63" s="143"/>
    </row>
    <row r="66" spans="10:21">
      <c r="J66" s="110"/>
      <c r="K66" s="110"/>
    </row>
    <row r="67" spans="10:21">
      <c r="J67" s="110"/>
      <c r="K67" s="110"/>
    </row>
    <row r="70" spans="10:21" ht="12" customHeight="1"/>
    <row r="73" spans="10:21">
      <c r="S73" s="61"/>
    </row>
    <row r="74" spans="10:21">
      <c r="P74" s="61"/>
    </row>
    <row r="75" spans="10:21">
      <c r="U75" s="61"/>
    </row>
  </sheetData>
  <sortState xmlns:xlrd2="http://schemas.microsoft.com/office/spreadsheetml/2017/richdata2" ref="B13:O58">
    <sortCondition descending="1" ref="D13:D58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F81F0-BE84-4A9B-9570-4ACD25D8AFEC}">
  <dimension ref="A1:AI81"/>
  <sheetViews>
    <sheetView topLeftCell="A22" zoomScale="60" zoomScaleNormal="60" workbookViewId="0">
      <selection activeCell="C55" sqref="C5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6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2.5546875" style="1" bestFit="1" customWidth="1"/>
    <col min="27" max="27" width="12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29" ht="19.5" customHeight="1">
      <c r="E1" s="30" t="s">
        <v>258</v>
      </c>
      <c r="F1" s="30"/>
      <c r="G1" s="30"/>
      <c r="H1" s="30"/>
      <c r="I1" s="30"/>
    </row>
    <row r="2" spans="1:29" ht="19.5" customHeight="1">
      <c r="E2" s="30" t="s">
        <v>259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9" ht="21.6">
      <c r="A6" s="207"/>
      <c r="B6" s="207"/>
      <c r="C6" s="212"/>
      <c r="D6" s="32" t="s">
        <v>243</v>
      </c>
      <c r="E6" s="32" t="s">
        <v>260</v>
      </c>
      <c r="F6" s="212"/>
      <c r="G6" s="212" t="s">
        <v>243</v>
      </c>
      <c r="H6" s="212"/>
      <c r="I6" s="212"/>
      <c r="J6" s="212"/>
      <c r="K6" s="212"/>
      <c r="L6" s="212"/>
      <c r="M6" s="212"/>
      <c r="N6" s="212"/>
      <c r="O6" s="212"/>
    </row>
    <row r="7" spans="1:29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9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29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9" ht="21.6">
      <c r="A10" s="207"/>
      <c r="B10" s="207"/>
      <c r="C10" s="212"/>
      <c r="D10" s="84" t="s">
        <v>244</v>
      </c>
      <c r="E10" s="84" t="s">
        <v>261</v>
      </c>
      <c r="F10" s="212"/>
      <c r="G10" s="84" t="s">
        <v>244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9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9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63" t="s">
        <v>34</v>
      </c>
      <c r="C13" s="68" t="s">
        <v>205</v>
      </c>
      <c r="D13" s="67">
        <v>65025.98</v>
      </c>
      <c r="E13" s="66" t="s">
        <v>36</v>
      </c>
      <c r="F13" s="66" t="s">
        <v>36</v>
      </c>
      <c r="G13" s="67">
        <v>8340</v>
      </c>
      <c r="H13" s="66">
        <v>271</v>
      </c>
      <c r="I13" s="66">
        <f>G13/H13</f>
        <v>30.774907749077492</v>
      </c>
      <c r="J13" s="66">
        <v>16</v>
      </c>
      <c r="K13" s="66">
        <v>1</v>
      </c>
      <c r="L13" s="67">
        <v>68344.320000000007</v>
      </c>
      <c r="M13" s="67">
        <v>8746</v>
      </c>
      <c r="N13" s="65">
        <v>44596</v>
      </c>
      <c r="O13" s="64" t="s">
        <v>41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9" ht="25.35" customHeight="1">
      <c r="A14" s="63">
        <v>2</v>
      </c>
      <c r="B14" s="63">
        <v>1</v>
      </c>
      <c r="C14" s="68" t="s">
        <v>183</v>
      </c>
      <c r="D14" s="67">
        <v>25312.540000000008</v>
      </c>
      <c r="E14" s="66">
        <v>28326.389999999996</v>
      </c>
      <c r="F14" s="70">
        <f>(D14-E14)/E14</f>
        <v>-0.10639725005551319</v>
      </c>
      <c r="G14" s="67">
        <v>3663</v>
      </c>
      <c r="H14" s="66" t="s">
        <v>36</v>
      </c>
      <c r="I14" s="66" t="s">
        <v>36</v>
      </c>
      <c r="J14" s="66">
        <v>11</v>
      </c>
      <c r="K14" s="66">
        <v>6</v>
      </c>
      <c r="L14" s="67">
        <v>580797.93999999994</v>
      </c>
      <c r="M14" s="67">
        <v>81440</v>
      </c>
      <c r="N14" s="65">
        <v>44561</v>
      </c>
      <c r="O14" s="64" t="s">
        <v>184</v>
      </c>
      <c r="P14" s="61"/>
      <c r="Q14" s="73"/>
      <c r="R14" s="73"/>
      <c r="S14" s="73"/>
      <c r="T14" s="73"/>
      <c r="U14" s="74"/>
      <c r="V14" s="74"/>
      <c r="W14" s="60"/>
      <c r="X14" s="74"/>
      <c r="Y14" s="75"/>
      <c r="Z14" s="2"/>
      <c r="AA14" s="75"/>
      <c r="AB14" s="60"/>
    </row>
    <row r="15" spans="1:29" ht="25.35" customHeight="1">
      <c r="A15" s="63">
        <v>3</v>
      </c>
      <c r="B15" s="63" t="s">
        <v>34</v>
      </c>
      <c r="C15" s="68" t="s">
        <v>172</v>
      </c>
      <c r="D15" s="67">
        <v>14979</v>
      </c>
      <c r="E15" s="66" t="s">
        <v>36</v>
      </c>
      <c r="F15" s="66" t="s">
        <v>36</v>
      </c>
      <c r="G15" s="67">
        <v>3033</v>
      </c>
      <c r="H15" s="66" t="s">
        <v>36</v>
      </c>
      <c r="I15" s="66" t="s">
        <v>36</v>
      </c>
      <c r="J15" s="66">
        <v>21</v>
      </c>
      <c r="K15" s="66">
        <v>1</v>
      </c>
      <c r="L15" s="67">
        <v>15735</v>
      </c>
      <c r="M15" s="67">
        <v>3231</v>
      </c>
      <c r="N15" s="65">
        <v>44596</v>
      </c>
      <c r="O15" s="64" t="s">
        <v>47</v>
      </c>
      <c r="P15" s="61"/>
      <c r="Q15" s="73"/>
      <c r="R15" s="73"/>
      <c r="S15" s="73"/>
      <c r="T15" s="73"/>
      <c r="U15" s="74"/>
      <c r="V15" s="74"/>
      <c r="W15" s="60"/>
      <c r="X15" s="75"/>
      <c r="Y15" s="75"/>
      <c r="Z15" s="2"/>
      <c r="AA15" s="74"/>
      <c r="AB15" s="60"/>
    </row>
    <row r="16" spans="1:29" ht="25.35" customHeight="1">
      <c r="A16" s="63">
        <v>4</v>
      </c>
      <c r="B16" s="63">
        <v>3</v>
      </c>
      <c r="C16" s="68" t="s">
        <v>207</v>
      </c>
      <c r="D16" s="67">
        <v>14392.45</v>
      </c>
      <c r="E16" s="66">
        <v>16907.86</v>
      </c>
      <c r="F16" s="70">
        <f>(D16-E16)/E16</f>
        <v>-0.14877163638686386</v>
      </c>
      <c r="G16" s="67">
        <v>2145</v>
      </c>
      <c r="H16" s="66">
        <v>81</v>
      </c>
      <c r="I16" s="66">
        <f t="shared" ref="I16:I22" si="0">G16/H16</f>
        <v>26.481481481481481</v>
      </c>
      <c r="J16" s="66">
        <v>9</v>
      </c>
      <c r="K16" s="66">
        <v>3</v>
      </c>
      <c r="L16" s="67">
        <v>52690</v>
      </c>
      <c r="M16" s="67">
        <v>8178</v>
      </c>
      <c r="N16" s="65">
        <v>44582</v>
      </c>
      <c r="O16" s="64" t="s">
        <v>43</v>
      </c>
      <c r="P16" s="61"/>
      <c r="Q16" s="73"/>
      <c r="R16" s="73"/>
      <c r="S16" s="73"/>
      <c r="T16" s="73"/>
      <c r="U16" s="59"/>
      <c r="V16" s="74"/>
      <c r="W16" s="74"/>
      <c r="X16" s="75"/>
      <c r="Y16" s="75"/>
      <c r="Z16" s="60"/>
      <c r="AA16" s="2"/>
      <c r="AB16" s="60"/>
      <c r="AC16" s="60"/>
    </row>
    <row r="17" spans="1:35" ht="25.35" customHeight="1">
      <c r="A17" s="63">
        <v>5</v>
      </c>
      <c r="B17" s="63">
        <v>2</v>
      </c>
      <c r="C17" s="68" t="s">
        <v>213</v>
      </c>
      <c r="D17" s="67">
        <v>13798.5</v>
      </c>
      <c r="E17" s="67">
        <v>18896</v>
      </c>
      <c r="F17" s="70">
        <f>(D17-E17)/E17</f>
        <v>-0.2697660880609653</v>
      </c>
      <c r="G17" s="67">
        <v>2092</v>
      </c>
      <c r="H17" s="66">
        <v>88</v>
      </c>
      <c r="I17" s="66">
        <f t="shared" si="0"/>
        <v>23.772727272727273</v>
      </c>
      <c r="J17" s="66">
        <v>9</v>
      </c>
      <c r="K17" s="66">
        <v>8</v>
      </c>
      <c r="L17" s="67">
        <v>775861.68</v>
      </c>
      <c r="M17" s="67">
        <v>112454</v>
      </c>
      <c r="N17" s="65">
        <v>44547</v>
      </c>
      <c r="O17" s="64" t="s">
        <v>142</v>
      </c>
      <c r="P17" s="61"/>
      <c r="Q17" s="73"/>
      <c r="R17" s="73"/>
      <c r="S17" s="73"/>
      <c r="T17" s="73"/>
      <c r="U17" s="74"/>
      <c r="V17" s="74"/>
      <c r="W17" s="74"/>
      <c r="X17" s="75"/>
      <c r="Y17" s="75"/>
      <c r="Z17" s="60"/>
      <c r="AA17" s="2"/>
      <c r="AB17" s="60"/>
    </row>
    <row r="18" spans="1:35" ht="25.35" customHeight="1">
      <c r="A18" s="63">
        <v>6</v>
      </c>
      <c r="B18" s="63" t="s">
        <v>34</v>
      </c>
      <c r="C18" s="68" t="s">
        <v>231</v>
      </c>
      <c r="D18" s="67">
        <v>11875.94</v>
      </c>
      <c r="E18" s="66" t="s">
        <v>36</v>
      </c>
      <c r="F18" s="66" t="s">
        <v>36</v>
      </c>
      <c r="G18" s="67">
        <v>2260</v>
      </c>
      <c r="H18" s="66">
        <v>114</v>
      </c>
      <c r="I18" s="66">
        <f t="shared" si="0"/>
        <v>19.82456140350877</v>
      </c>
      <c r="J18" s="66">
        <v>9</v>
      </c>
      <c r="K18" s="66">
        <v>1</v>
      </c>
      <c r="L18" s="67">
        <v>11875.94</v>
      </c>
      <c r="M18" s="67">
        <v>2260</v>
      </c>
      <c r="N18" s="65">
        <v>44596</v>
      </c>
      <c r="O18" s="64" t="s">
        <v>232</v>
      </c>
      <c r="P18" s="61"/>
      <c r="Q18" s="73"/>
      <c r="R18" s="73"/>
      <c r="S18" s="73"/>
      <c r="T18" s="73"/>
      <c r="U18" s="74"/>
      <c r="V18" s="74"/>
      <c r="W18" s="74"/>
      <c r="X18" s="75"/>
      <c r="Y18" s="75"/>
      <c r="Z18" s="60"/>
      <c r="AA18" s="2"/>
      <c r="AB18" s="60"/>
      <c r="AC18" s="60"/>
    </row>
    <row r="19" spans="1:35" ht="25.35" customHeight="1">
      <c r="A19" s="63">
        <v>7</v>
      </c>
      <c r="B19" s="63">
        <v>4</v>
      </c>
      <c r="C19" s="68" t="s">
        <v>83</v>
      </c>
      <c r="D19" s="67">
        <v>9740.1</v>
      </c>
      <c r="E19" s="66">
        <v>15129.15</v>
      </c>
      <c r="F19" s="70">
        <f>(D19-E19)/E19</f>
        <v>-0.35620309138319067</v>
      </c>
      <c r="G19" s="67">
        <v>1823</v>
      </c>
      <c r="H19" s="66">
        <v>143</v>
      </c>
      <c r="I19" s="66">
        <f t="shared" si="0"/>
        <v>12.748251748251748</v>
      </c>
      <c r="J19" s="66">
        <v>16</v>
      </c>
      <c r="K19" s="66">
        <v>2</v>
      </c>
      <c r="L19" s="67">
        <v>24869</v>
      </c>
      <c r="M19" s="67">
        <v>4679</v>
      </c>
      <c r="N19" s="65">
        <v>44589</v>
      </c>
      <c r="O19" s="64" t="s">
        <v>84</v>
      </c>
      <c r="P19" s="61"/>
      <c r="Q19" s="73"/>
      <c r="R19" s="73"/>
      <c r="S19" s="73"/>
      <c r="T19" s="73"/>
      <c r="U19" s="74"/>
      <c r="V19" s="74"/>
      <c r="W19" s="74"/>
      <c r="X19" s="75"/>
      <c r="Y19" s="75"/>
      <c r="Z19" s="60"/>
      <c r="AA19" s="2"/>
      <c r="AB19" s="60"/>
    </row>
    <row r="20" spans="1:35" ht="25.35" customHeight="1">
      <c r="A20" s="63">
        <v>8</v>
      </c>
      <c r="B20" s="63">
        <v>5</v>
      </c>
      <c r="C20" s="68" t="s">
        <v>62</v>
      </c>
      <c r="D20" s="67">
        <v>8954.7099999999991</v>
      </c>
      <c r="E20" s="66">
        <v>12845.14</v>
      </c>
      <c r="F20" s="70">
        <f>(D20-E20)/E20</f>
        <v>-0.30287174760259528</v>
      </c>
      <c r="G20" s="67">
        <v>1780</v>
      </c>
      <c r="H20" s="66">
        <v>119</v>
      </c>
      <c r="I20" s="66">
        <f t="shared" si="0"/>
        <v>14.957983193277311</v>
      </c>
      <c r="J20" s="66">
        <v>13</v>
      </c>
      <c r="K20" s="66">
        <v>5</v>
      </c>
      <c r="L20" s="67">
        <v>150952</v>
      </c>
      <c r="M20" s="67">
        <v>29552</v>
      </c>
      <c r="N20" s="65">
        <v>44568</v>
      </c>
      <c r="O20" s="64" t="s">
        <v>39</v>
      </c>
      <c r="P20" s="61"/>
      <c r="Q20" s="73"/>
      <c r="R20" s="73"/>
      <c r="S20" s="73"/>
      <c r="T20" s="73"/>
      <c r="U20" s="74"/>
      <c r="V20" s="74"/>
      <c r="W20" s="74"/>
      <c r="X20" s="60"/>
      <c r="Y20" s="2"/>
      <c r="Z20" s="75"/>
      <c r="AA20" s="75"/>
      <c r="AB20" s="60"/>
      <c r="AE20" s="73"/>
      <c r="AF20" s="57"/>
      <c r="AG20" s="57"/>
      <c r="AH20" s="57"/>
      <c r="AI20" s="57"/>
    </row>
    <row r="21" spans="1:35" ht="25.35" customHeight="1">
      <c r="A21" s="63">
        <v>9</v>
      </c>
      <c r="B21" s="63">
        <v>6</v>
      </c>
      <c r="C21" s="68" t="s">
        <v>70</v>
      </c>
      <c r="D21" s="67">
        <v>8446.02</v>
      </c>
      <c r="E21" s="67">
        <v>12751.16</v>
      </c>
      <c r="F21" s="70">
        <f>(D21-E21)/E21</f>
        <v>-0.33762732174955057</v>
      </c>
      <c r="G21" s="67">
        <v>1624</v>
      </c>
      <c r="H21" s="66">
        <v>90</v>
      </c>
      <c r="I21" s="66">
        <f t="shared" si="0"/>
        <v>18.044444444444444</v>
      </c>
      <c r="J21" s="66">
        <v>12</v>
      </c>
      <c r="K21" s="66">
        <v>7</v>
      </c>
      <c r="L21" s="67">
        <v>298287</v>
      </c>
      <c r="M21" s="67">
        <v>60601</v>
      </c>
      <c r="N21" s="65">
        <v>44554</v>
      </c>
      <c r="O21" s="64" t="s">
        <v>37</v>
      </c>
      <c r="P21" s="61"/>
      <c r="Q21" s="73"/>
      <c r="R21" s="73"/>
      <c r="S21" s="73"/>
      <c r="T21" s="73"/>
      <c r="U21" s="74"/>
      <c r="V21" s="74"/>
      <c r="W21" s="74"/>
      <c r="X21" s="60"/>
      <c r="Y21" s="2"/>
      <c r="Z21" s="75"/>
      <c r="AA21" s="75"/>
      <c r="AB21" s="60"/>
    </row>
    <row r="22" spans="1:35" ht="25.35" customHeight="1">
      <c r="A22" s="63">
        <v>10</v>
      </c>
      <c r="B22" s="63">
        <v>7</v>
      </c>
      <c r="C22" s="68" t="s">
        <v>229</v>
      </c>
      <c r="D22" s="67">
        <v>8309.3799999999992</v>
      </c>
      <c r="E22" s="66">
        <v>12354.98</v>
      </c>
      <c r="F22" s="70">
        <f>(D22-E22)/E22</f>
        <v>-0.32744690804841453</v>
      </c>
      <c r="G22" s="67">
        <v>1496</v>
      </c>
      <c r="H22" s="66">
        <v>98</v>
      </c>
      <c r="I22" s="66">
        <f t="shared" si="0"/>
        <v>15.26530612244898</v>
      </c>
      <c r="J22" s="66">
        <v>11</v>
      </c>
      <c r="K22" s="66">
        <v>3</v>
      </c>
      <c r="L22" s="67">
        <v>38045.599999999999</v>
      </c>
      <c r="M22" s="67">
        <v>7017</v>
      </c>
      <c r="N22" s="65">
        <v>44582</v>
      </c>
      <c r="O22" s="64" t="s">
        <v>101</v>
      </c>
      <c r="P22" s="61"/>
      <c r="Q22" s="73"/>
      <c r="R22" s="73"/>
      <c r="S22" s="73"/>
      <c r="T22" s="73"/>
      <c r="U22" s="74"/>
      <c r="V22" s="74"/>
      <c r="W22" s="74"/>
      <c r="X22" s="75"/>
      <c r="Y22" s="75"/>
      <c r="Z22" s="2"/>
      <c r="AA22" s="60"/>
      <c r="AB22" s="60"/>
      <c r="AE22" s="73"/>
      <c r="AF22" s="58"/>
      <c r="AG22" s="58"/>
      <c r="AH22" s="58"/>
      <c r="AI22" s="58"/>
    </row>
    <row r="23" spans="1:35" ht="25.35" customHeight="1">
      <c r="A23" s="41"/>
      <c r="B23" s="41"/>
      <c r="C23" s="52" t="s">
        <v>52</v>
      </c>
      <c r="D23" s="62">
        <f>SUM(D13:D22)</f>
        <v>180834.62000000002</v>
      </c>
      <c r="E23" s="62">
        <v>148415.95000000001</v>
      </c>
      <c r="F23" s="72">
        <f>(D23-E23)/E23</f>
        <v>0.21843117266035092</v>
      </c>
      <c r="G23" s="62">
        <f t="shared" ref="G23" si="1">SUM(G13:G22)</f>
        <v>28256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35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35" ht="25.35" customHeight="1">
      <c r="A25" s="63">
        <v>11</v>
      </c>
      <c r="B25" s="63">
        <v>9</v>
      </c>
      <c r="C25" s="68" t="s">
        <v>234</v>
      </c>
      <c r="D25" s="67">
        <v>7398.86</v>
      </c>
      <c r="E25" s="66">
        <v>10023.5</v>
      </c>
      <c r="F25" s="70">
        <f>(D25-E25)/E25</f>
        <v>-0.2618486556592009</v>
      </c>
      <c r="G25" s="67">
        <v>1061</v>
      </c>
      <c r="H25" s="66">
        <v>44</v>
      </c>
      <c r="I25" s="66">
        <f>G25/H25</f>
        <v>24.113636363636363</v>
      </c>
      <c r="J25" s="66">
        <v>8</v>
      </c>
      <c r="K25" s="66">
        <v>4</v>
      </c>
      <c r="L25" s="67">
        <v>72683</v>
      </c>
      <c r="M25" s="67">
        <v>10322</v>
      </c>
      <c r="N25" s="65">
        <v>44575</v>
      </c>
      <c r="O25" s="64" t="s">
        <v>39</v>
      </c>
      <c r="P25" s="61"/>
      <c r="Q25" s="73"/>
      <c r="R25" s="73"/>
      <c r="S25" s="73"/>
      <c r="T25" s="73"/>
      <c r="U25" s="74"/>
      <c r="V25" s="74"/>
      <c r="W25" s="74"/>
      <c r="X25" s="75"/>
      <c r="Y25" s="75"/>
      <c r="Z25" s="2"/>
      <c r="AA25" s="60"/>
      <c r="AB25" s="60"/>
    </row>
    <row r="26" spans="1:35" ht="25.35" customHeight="1">
      <c r="A26" s="63">
        <v>12</v>
      </c>
      <c r="B26" s="63">
        <v>11</v>
      </c>
      <c r="C26" s="68" t="s">
        <v>161</v>
      </c>
      <c r="D26" s="67">
        <v>7287.13</v>
      </c>
      <c r="E26" s="67">
        <v>7944.29</v>
      </c>
      <c r="F26" s="70">
        <f>(D26-E26)/E26</f>
        <v>-8.2721048702904837E-2</v>
      </c>
      <c r="G26" s="67">
        <v>1088</v>
      </c>
      <c r="H26" s="66">
        <v>41</v>
      </c>
      <c r="I26" s="66">
        <f>G26/H26</f>
        <v>26.536585365853657</v>
      </c>
      <c r="J26" s="66">
        <v>8</v>
      </c>
      <c r="K26" s="66">
        <v>11</v>
      </c>
      <c r="L26" s="67">
        <v>631416</v>
      </c>
      <c r="M26" s="67">
        <v>91002</v>
      </c>
      <c r="N26" s="65">
        <v>44526</v>
      </c>
      <c r="O26" s="64" t="s">
        <v>37</v>
      </c>
      <c r="P26" s="61"/>
      <c r="Q26" s="73"/>
      <c r="R26" s="73"/>
      <c r="S26" s="73"/>
      <c r="T26" s="73"/>
      <c r="U26" s="74"/>
      <c r="V26" s="74"/>
      <c r="W26" s="74"/>
      <c r="X26" s="75"/>
      <c r="Y26" s="75"/>
      <c r="Z26" s="2"/>
      <c r="AA26" s="60"/>
      <c r="AB26" s="60"/>
      <c r="AE26" s="73"/>
      <c r="AF26" s="58"/>
      <c r="AG26" s="58"/>
      <c r="AH26" s="58"/>
      <c r="AI26" s="58"/>
    </row>
    <row r="27" spans="1:35" ht="25.35" customHeight="1">
      <c r="A27" s="63">
        <v>13</v>
      </c>
      <c r="B27" s="63">
        <v>10</v>
      </c>
      <c r="C27" s="68" t="s">
        <v>148</v>
      </c>
      <c r="D27" s="67">
        <v>5766</v>
      </c>
      <c r="E27" s="66">
        <v>9237.5</v>
      </c>
      <c r="F27" s="70">
        <f>(D27-E27)/E27</f>
        <v>-0.37580514208389715</v>
      </c>
      <c r="G27" s="67">
        <v>991</v>
      </c>
      <c r="H27" s="66">
        <v>27</v>
      </c>
      <c r="I27" s="66">
        <f>G27/H27</f>
        <v>36.703703703703702</v>
      </c>
      <c r="J27" s="66">
        <v>10</v>
      </c>
      <c r="K27" s="66">
        <v>2</v>
      </c>
      <c r="L27" s="67">
        <v>16658</v>
      </c>
      <c r="M27" s="67">
        <v>2804</v>
      </c>
      <c r="N27" s="65">
        <v>44589</v>
      </c>
      <c r="O27" s="64" t="s">
        <v>139</v>
      </c>
      <c r="P27" s="61"/>
      <c r="Q27" s="73"/>
      <c r="R27" s="73"/>
      <c r="S27" s="73"/>
      <c r="T27" s="73"/>
      <c r="U27" s="74"/>
      <c r="V27" s="74"/>
      <c r="W27" s="74"/>
      <c r="X27" s="2"/>
      <c r="Y27" s="75"/>
      <c r="Z27" s="60"/>
      <c r="AA27" s="75"/>
      <c r="AB27" s="60"/>
    </row>
    <row r="28" spans="1:35" ht="25.35" customHeight="1">
      <c r="A28" s="63">
        <v>14</v>
      </c>
      <c r="B28" s="76" t="s">
        <v>58</v>
      </c>
      <c r="C28" s="68" t="s">
        <v>159</v>
      </c>
      <c r="D28" s="67">
        <v>4425.79</v>
      </c>
      <c r="E28" s="66" t="s">
        <v>36</v>
      </c>
      <c r="F28" s="66" t="s">
        <v>36</v>
      </c>
      <c r="G28" s="67">
        <v>585</v>
      </c>
      <c r="H28" s="66">
        <v>7</v>
      </c>
      <c r="I28" s="66">
        <f>G28/H28</f>
        <v>83.571428571428569</v>
      </c>
      <c r="J28" s="66">
        <v>7</v>
      </c>
      <c r="K28" s="66">
        <v>0</v>
      </c>
      <c r="L28" s="67">
        <v>4426</v>
      </c>
      <c r="M28" s="67">
        <v>585</v>
      </c>
      <c r="N28" s="65" t="s">
        <v>60</v>
      </c>
      <c r="O28" s="64" t="s">
        <v>37</v>
      </c>
      <c r="P28" s="61"/>
      <c r="R28" s="54"/>
      <c r="T28" s="61"/>
      <c r="U28" s="60"/>
      <c r="V28" s="60"/>
      <c r="W28" s="75"/>
      <c r="X28" s="74"/>
      <c r="Y28" s="75"/>
      <c r="AA28" s="60"/>
    </row>
    <row r="29" spans="1:35" ht="25.35" customHeight="1">
      <c r="A29" s="63">
        <v>15</v>
      </c>
      <c r="B29" s="63">
        <v>8</v>
      </c>
      <c r="C29" s="68" t="s">
        <v>235</v>
      </c>
      <c r="D29" s="67">
        <v>4334.3999999999996</v>
      </c>
      <c r="E29" s="66">
        <v>11944.27</v>
      </c>
      <c r="F29" s="70">
        <f>(D29-E29)/E29</f>
        <v>-0.63711470018678418</v>
      </c>
      <c r="G29" s="67">
        <v>640</v>
      </c>
      <c r="H29" s="66">
        <v>58</v>
      </c>
      <c r="I29" s="66">
        <f>G29/H29</f>
        <v>11.03448275862069</v>
      </c>
      <c r="J29" s="66">
        <v>12</v>
      </c>
      <c r="K29" s="66">
        <v>2</v>
      </c>
      <c r="L29" s="67">
        <v>16279</v>
      </c>
      <c r="M29" s="67">
        <v>2223</v>
      </c>
      <c r="N29" s="65">
        <v>44589</v>
      </c>
      <c r="O29" s="64" t="s">
        <v>84</v>
      </c>
      <c r="P29" s="61"/>
      <c r="Q29" s="73"/>
      <c r="R29" s="73"/>
      <c r="S29" s="73"/>
      <c r="T29" s="73"/>
      <c r="U29" s="74"/>
      <c r="V29" s="74"/>
      <c r="W29" s="74"/>
      <c r="X29" s="75"/>
      <c r="Y29" s="2"/>
      <c r="Z29" s="60"/>
      <c r="AA29" s="75"/>
      <c r="AB29" s="60"/>
    </row>
    <row r="30" spans="1:35" ht="25.35" customHeight="1">
      <c r="A30" s="63">
        <v>16</v>
      </c>
      <c r="B30" s="63">
        <v>13</v>
      </c>
      <c r="C30" s="68" t="s">
        <v>160</v>
      </c>
      <c r="D30" s="67">
        <v>3320</v>
      </c>
      <c r="E30" s="66">
        <v>5445</v>
      </c>
      <c r="F30" s="70">
        <f>(D30-E30)/E30</f>
        <v>-0.39026629935720847</v>
      </c>
      <c r="G30" s="67">
        <v>601</v>
      </c>
      <c r="H30" s="66" t="s">
        <v>36</v>
      </c>
      <c r="I30" s="66" t="s">
        <v>36</v>
      </c>
      <c r="J30" s="66">
        <v>9</v>
      </c>
      <c r="K30" s="66">
        <v>4</v>
      </c>
      <c r="L30" s="67">
        <v>42369</v>
      </c>
      <c r="M30" s="67">
        <v>7218</v>
      </c>
      <c r="N30" s="65">
        <v>44575</v>
      </c>
      <c r="O30" s="64" t="s">
        <v>47</v>
      </c>
      <c r="P30" s="61"/>
      <c r="Q30" s="73"/>
      <c r="R30" s="73"/>
      <c r="S30" s="73"/>
      <c r="T30" s="73"/>
      <c r="U30" s="74"/>
      <c r="V30" s="74"/>
      <c r="W30" s="74"/>
      <c r="X30" s="75"/>
      <c r="Y30" s="75"/>
      <c r="Z30" s="60"/>
      <c r="AA30" s="2"/>
      <c r="AB30" s="60"/>
    </row>
    <row r="31" spans="1:35" ht="25.35" customHeight="1">
      <c r="A31" s="63">
        <v>17</v>
      </c>
      <c r="B31" s="63">
        <v>21</v>
      </c>
      <c r="C31" s="68" t="s">
        <v>171</v>
      </c>
      <c r="D31" s="67">
        <v>3008.67</v>
      </c>
      <c r="E31" s="67">
        <v>1254.79</v>
      </c>
      <c r="F31" s="70">
        <f>(D31-E31)/E31</f>
        <v>1.3977478303142359</v>
      </c>
      <c r="G31" s="67">
        <v>580</v>
      </c>
      <c r="H31" s="66">
        <v>16</v>
      </c>
      <c r="I31" s="66">
        <f>G31/H31</f>
        <v>36.25</v>
      </c>
      <c r="J31" s="66">
        <v>3</v>
      </c>
      <c r="K31" s="66">
        <v>11</v>
      </c>
      <c r="L31" s="67">
        <v>186440</v>
      </c>
      <c r="M31" s="67">
        <v>37323</v>
      </c>
      <c r="N31" s="65">
        <v>44526</v>
      </c>
      <c r="O31" s="64" t="s">
        <v>43</v>
      </c>
      <c r="P31" s="61"/>
      <c r="Q31" s="73"/>
      <c r="R31" s="73"/>
      <c r="S31" s="73"/>
      <c r="T31" s="73"/>
      <c r="U31" s="74"/>
      <c r="V31" s="74"/>
      <c r="W31" s="74"/>
      <c r="X31" s="75"/>
      <c r="Y31" s="75"/>
      <c r="Z31" s="60"/>
      <c r="AA31" s="2"/>
      <c r="AB31" s="60"/>
    </row>
    <row r="32" spans="1:35" ht="25.35" customHeight="1">
      <c r="A32" s="63">
        <v>18</v>
      </c>
      <c r="B32" s="63">
        <v>17</v>
      </c>
      <c r="C32" s="68" t="s">
        <v>250</v>
      </c>
      <c r="D32" s="67">
        <v>2816.75</v>
      </c>
      <c r="E32" s="66">
        <v>2556.7800000000002</v>
      </c>
      <c r="F32" s="70">
        <f>(D32-E32)/E32</f>
        <v>0.10167867395708656</v>
      </c>
      <c r="G32" s="67">
        <v>411</v>
      </c>
      <c r="H32" s="66">
        <v>20</v>
      </c>
      <c r="I32" s="66">
        <f>G32/H32</f>
        <v>20.55</v>
      </c>
      <c r="J32" s="66">
        <v>4</v>
      </c>
      <c r="K32" s="66">
        <v>5</v>
      </c>
      <c r="L32" s="67">
        <v>44453</v>
      </c>
      <c r="M32" s="67">
        <v>6424</v>
      </c>
      <c r="N32" s="65">
        <v>44568</v>
      </c>
      <c r="O32" s="64" t="s">
        <v>84</v>
      </c>
      <c r="P32" s="61"/>
      <c r="Q32" s="73"/>
      <c r="R32" s="73"/>
      <c r="S32" s="73"/>
      <c r="T32" s="73"/>
      <c r="U32" s="74"/>
      <c r="V32" s="74"/>
      <c r="W32" s="74"/>
      <c r="X32" s="75"/>
      <c r="Y32" s="75"/>
      <c r="Z32" s="60"/>
      <c r="AA32" s="2"/>
      <c r="AB32" s="60"/>
    </row>
    <row r="33" spans="1:28" ht="25.35" customHeight="1">
      <c r="A33" s="63">
        <v>19</v>
      </c>
      <c r="B33" s="63" t="s">
        <v>58</v>
      </c>
      <c r="C33" s="68" t="s">
        <v>65</v>
      </c>
      <c r="D33" s="67">
        <v>2749.06</v>
      </c>
      <c r="E33" s="66" t="s">
        <v>36</v>
      </c>
      <c r="F33" s="66" t="s">
        <v>36</v>
      </c>
      <c r="G33" s="67">
        <v>540</v>
      </c>
      <c r="H33" s="66">
        <v>7</v>
      </c>
      <c r="I33" s="66">
        <f>G33/H33</f>
        <v>77.142857142857139</v>
      </c>
      <c r="J33" s="66">
        <v>7</v>
      </c>
      <c r="K33" s="66">
        <v>0</v>
      </c>
      <c r="L33" s="67">
        <v>2749.06</v>
      </c>
      <c r="M33" s="67">
        <v>540</v>
      </c>
      <c r="N33" s="65" t="s">
        <v>60</v>
      </c>
      <c r="O33" s="64" t="s">
        <v>41</v>
      </c>
      <c r="P33" s="61"/>
      <c r="Q33" s="73"/>
      <c r="R33" s="73"/>
      <c r="S33" s="73"/>
      <c r="T33" s="73"/>
      <c r="U33" s="74"/>
      <c r="V33" s="74"/>
      <c r="W33" s="74"/>
      <c r="X33" s="2"/>
      <c r="Y33" s="75"/>
      <c r="Z33" s="60"/>
      <c r="AA33" s="75"/>
      <c r="AB33" s="60"/>
    </row>
    <row r="34" spans="1:28" ht="25.35" customHeight="1">
      <c r="A34" s="63">
        <v>20</v>
      </c>
      <c r="B34" s="63">
        <v>12</v>
      </c>
      <c r="C34" s="68" t="s">
        <v>251</v>
      </c>
      <c r="D34" s="67">
        <v>2308.77</v>
      </c>
      <c r="E34" s="66">
        <v>5540.97</v>
      </c>
      <c r="F34" s="70">
        <f>(D34-E34)/E34</f>
        <v>-0.58332746793431478</v>
      </c>
      <c r="G34" s="67">
        <v>466</v>
      </c>
      <c r="H34" s="66">
        <v>38</v>
      </c>
      <c r="I34" s="66">
        <f>G34/H34</f>
        <v>12.263157894736842</v>
      </c>
      <c r="J34" s="66">
        <v>8</v>
      </c>
      <c r="K34" s="66">
        <v>3</v>
      </c>
      <c r="L34" s="67">
        <v>15013.34</v>
      </c>
      <c r="M34" s="67">
        <v>3066</v>
      </c>
      <c r="N34" s="65">
        <v>44582</v>
      </c>
      <c r="O34" s="64" t="s">
        <v>41</v>
      </c>
      <c r="P34" s="61"/>
      <c r="Q34" s="73"/>
      <c r="R34" s="73"/>
      <c r="S34" s="73"/>
      <c r="T34" s="73"/>
      <c r="U34" s="74"/>
      <c r="V34" s="74"/>
      <c r="W34" s="74"/>
      <c r="X34" s="2"/>
      <c r="Y34" s="75"/>
      <c r="Z34" s="60"/>
      <c r="AA34" s="75"/>
      <c r="AB34" s="60"/>
    </row>
    <row r="35" spans="1:28" ht="25.2" customHeight="1">
      <c r="A35" s="41"/>
      <c r="B35" s="41"/>
      <c r="C35" s="52" t="s">
        <v>66</v>
      </c>
      <c r="D35" s="62">
        <f>SUM(D23:D34)</f>
        <v>224250.05000000002</v>
      </c>
      <c r="E35" s="62">
        <v>185568.34</v>
      </c>
      <c r="F35" s="72">
        <f>(D35-E35)/E35</f>
        <v>0.20844994356257118</v>
      </c>
      <c r="G35" s="62">
        <f t="shared" ref="G35" si="2">SUM(G23:G34)</f>
        <v>35219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 t="s">
        <v>34</v>
      </c>
      <c r="C37" s="68" t="s">
        <v>217</v>
      </c>
      <c r="D37" s="67">
        <v>1664.8</v>
      </c>
      <c r="E37" s="66" t="s">
        <v>36</v>
      </c>
      <c r="F37" s="66" t="s">
        <v>36</v>
      </c>
      <c r="G37" s="67">
        <v>287</v>
      </c>
      <c r="H37" s="66">
        <v>41</v>
      </c>
      <c r="I37" s="66">
        <f>G37/H37</f>
        <v>7</v>
      </c>
      <c r="J37" s="66">
        <v>12</v>
      </c>
      <c r="K37" s="66">
        <v>1</v>
      </c>
      <c r="L37" s="67">
        <v>1664.8</v>
      </c>
      <c r="M37" s="67">
        <v>287</v>
      </c>
      <c r="N37" s="65">
        <v>44596</v>
      </c>
      <c r="O37" s="64" t="s">
        <v>80</v>
      </c>
      <c r="P37" s="61"/>
      <c r="Q37" s="73"/>
      <c r="R37" s="73"/>
      <c r="S37" s="73"/>
      <c r="T37" s="73"/>
      <c r="U37" s="74"/>
      <c r="V37" s="74"/>
      <c r="W37" s="74"/>
      <c r="X37" s="2"/>
      <c r="Y37" s="75"/>
      <c r="Z37" s="60"/>
      <c r="AA37" s="75"/>
      <c r="AB37" s="60"/>
    </row>
    <row r="38" spans="1:28" ht="25.35" customHeight="1">
      <c r="A38" s="63">
        <v>22</v>
      </c>
      <c r="B38" s="63">
        <v>20</v>
      </c>
      <c r="C38" s="68" t="s">
        <v>248</v>
      </c>
      <c r="D38" s="67">
        <v>1260.6500000000001</v>
      </c>
      <c r="E38" s="66">
        <v>1380.65</v>
      </c>
      <c r="F38" s="70">
        <f>(D38-E38)/E38</f>
        <v>-8.6915583239778355E-2</v>
      </c>
      <c r="G38" s="67">
        <v>176</v>
      </c>
      <c r="H38" s="66">
        <v>10</v>
      </c>
      <c r="I38" s="66">
        <f>G38/H38</f>
        <v>17.600000000000001</v>
      </c>
      <c r="J38" s="66">
        <v>2</v>
      </c>
      <c r="K38" s="66">
        <v>6</v>
      </c>
      <c r="L38" s="67">
        <v>61438</v>
      </c>
      <c r="M38" s="67">
        <v>9342</v>
      </c>
      <c r="N38" s="65">
        <v>44561</v>
      </c>
      <c r="O38" s="64" t="s">
        <v>43</v>
      </c>
      <c r="P38" s="61"/>
      <c r="Q38" s="73"/>
      <c r="R38" s="73"/>
      <c r="S38" s="73"/>
      <c r="T38" s="73"/>
      <c r="U38" s="74"/>
      <c r="V38" s="74"/>
      <c r="W38" s="74"/>
      <c r="X38" s="2"/>
      <c r="Y38" s="75"/>
      <c r="Z38" s="60"/>
      <c r="AA38" s="75"/>
      <c r="AB38" s="60"/>
    </row>
    <row r="39" spans="1:28" ht="25.35" customHeight="1">
      <c r="A39" s="63">
        <v>23</v>
      </c>
      <c r="B39" s="63">
        <v>18</v>
      </c>
      <c r="C39" s="68" t="s">
        <v>262</v>
      </c>
      <c r="D39" s="67">
        <v>1128.5999999999999</v>
      </c>
      <c r="E39" s="67">
        <v>1930.36</v>
      </c>
      <c r="F39" s="70">
        <f>(D39-E39)/E39</f>
        <v>-0.41534221595971738</v>
      </c>
      <c r="G39" s="67">
        <v>160</v>
      </c>
      <c r="H39" s="66">
        <v>10</v>
      </c>
      <c r="I39" s="66">
        <f>G39/H39</f>
        <v>16</v>
      </c>
      <c r="J39" s="66">
        <v>2</v>
      </c>
      <c r="K39" s="66">
        <v>7</v>
      </c>
      <c r="L39" s="67">
        <v>192563.71</v>
      </c>
      <c r="M39" s="67">
        <v>28460</v>
      </c>
      <c r="N39" s="65">
        <v>44554</v>
      </c>
      <c r="O39" s="64" t="s">
        <v>41</v>
      </c>
      <c r="P39" s="61"/>
      <c r="Q39" s="73"/>
      <c r="R39" s="73"/>
      <c r="S39" s="73"/>
      <c r="T39" s="73"/>
      <c r="U39" s="74"/>
      <c r="V39" s="74"/>
      <c r="W39" s="74"/>
      <c r="X39" s="2"/>
      <c r="Y39" s="75"/>
      <c r="Z39" s="60"/>
      <c r="AA39" s="75"/>
      <c r="AB39" s="60"/>
    </row>
    <row r="40" spans="1:28" ht="25.35" customHeight="1">
      <c r="A40" s="63">
        <v>24</v>
      </c>
      <c r="B40" s="63">
        <v>19</v>
      </c>
      <c r="C40" s="68" t="s">
        <v>230</v>
      </c>
      <c r="D40" s="67">
        <v>944</v>
      </c>
      <c r="E40" s="66">
        <v>1763</v>
      </c>
      <c r="F40" s="70">
        <f>(D40-E40)/E40</f>
        <v>-0.46454906409529212</v>
      </c>
      <c r="G40" s="67">
        <v>195</v>
      </c>
      <c r="H40" s="66" t="s">
        <v>36</v>
      </c>
      <c r="I40" s="66" t="s">
        <v>36</v>
      </c>
      <c r="J40" s="66">
        <v>5</v>
      </c>
      <c r="K40" s="66">
        <v>4</v>
      </c>
      <c r="L40" s="67">
        <v>23817</v>
      </c>
      <c r="M40" s="67">
        <v>5035</v>
      </c>
      <c r="N40" s="65">
        <v>44575</v>
      </c>
      <c r="O40" s="64" t="s">
        <v>47</v>
      </c>
      <c r="P40" s="61"/>
      <c r="Q40" s="73"/>
      <c r="R40" s="73"/>
      <c r="S40" s="73"/>
      <c r="T40" s="73"/>
      <c r="U40" s="74"/>
      <c r="V40" s="74"/>
      <c r="W40" s="74"/>
      <c r="X40" s="2"/>
      <c r="Y40" s="75"/>
      <c r="Z40" s="60"/>
      <c r="AA40" s="75"/>
      <c r="AB40" s="60"/>
    </row>
    <row r="41" spans="1:28" ht="25.35" customHeight="1">
      <c r="A41" s="63">
        <v>25</v>
      </c>
      <c r="B41" s="63">
        <v>15</v>
      </c>
      <c r="C41" s="68" t="s">
        <v>256</v>
      </c>
      <c r="D41" s="67">
        <v>928</v>
      </c>
      <c r="E41" s="66">
        <v>3473</v>
      </c>
      <c r="F41" s="70">
        <f>(D41-E41)/E41</f>
        <v>-0.73279585372876477</v>
      </c>
      <c r="G41" s="67">
        <v>156</v>
      </c>
      <c r="H41" s="66" t="s">
        <v>36</v>
      </c>
      <c r="I41" s="66" t="s">
        <v>36</v>
      </c>
      <c r="J41" s="66">
        <v>4</v>
      </c>
      <c r="K41" s="66">
        <v>3</v>
      </c>
      <c r="L41" s="67">
        <v>8956</v>
      </c>
      <c r="M41" s="67">
        <v>1417</v>
      </c>
      <c r="N41" s="65">
        <v>44582</v>
      </c>
      <c r="O41" s="64" t="s">
        <v>47</v>
      </c>
      <c r="P41" s="61"/>
      <c r="Q41" s="73"/>
      <c r="R41" s="73"/>
      <c r="S41" s="73"/>
      <c r="T41" s="73"/>
      <c r="U41" s="74"/>
      <c r="V41" s="74"/>
      <c r="W41" s="74"/>
      <c r="X41" s="60"/>
      <c r="Y41" s="2"/>
      <c r="Z41" s="75"/>
      <c r="AA41" s="75"/>
      <c r="AB41" s="60"/>
    </row>
    <row r="42" spans="1:28" ht="25.35" customHeight="1">
      <c r="A42" s="63">
        <v>26</v>
      </c>
      <c r="B42" s="23">
        <v>25</v>
      </c>
      <c r="C42" s="68" t="s">
        <v>263</v>
      </c>
      <c r="D42" s="67">
        <v>589</v>
      </c>
      <c r="E42" s="66">
        <v>432</v>
      </c>
      <c r="F42" s="70">
        <f>(D42-E42)/E42</f>
        <v>0.36342592592592593</v>
      </c>
      <c r="G42" s="67">
        <v>99</v>
      </c>
      <c r="H42" s="66">
        <v>2</v>
      </c>
      <c r="I42" s="66">
        <f>G42/H42</f>
        <v>49.5</v>
      </c>
      <c r="J42" s="66">
        <v>1</v>
      </c>
      <c r="K42" s="66" t="s">
        <v>36</v>
      </c>
      <c r="L42" s="67">
        <v>6316</v>
      </c>
      <c r="M42" s="67">
        <v>1904</v>
      </c>
      <c r="N42" s="65">
        <v>41957</v>
      </c>
      <c r="O42" s="64" t="s">
        <v>139</v>
      </c>
      <c r="P42" s="61"/>
      <c r="Q42" s="73"/>
      <c r="R42" s="73"/>
      <c r="S42" s="73"/>
      <c r="T42" s="73"/>
      <c r="U42" s="74"/>
      <c r="V42" s="74"/>
      <c r="W42" s="60"/>
      <c r="X42" s="75"/>
      <c r="Y42" s="75"/>
      <c r="Z42" s="2"/>
      <c r="AA42" s="74"/>
      <c r="AB42" s="60"/>
    </row>
    <row r="43" spans="1:28" ht="25.35" customHeight="1">
      <c r="A43" s="63">
        <v>27</v>
      </c>
      <c r="B43" s="76" t="s">
        <v>58</v>
      </c>
      <c r="C43" s="68" t="s">
        <v>158</v>
      </c>
      <c r="D43" s="67">
        <v>588.97</v>
      </c>
      <c r="E43" s="66" t="s">
        <v>36</v>
      </c>
      <c r="F43" s="66" t="s">
        <v>36</v>
      </c>
      <c r="G43" s="67">
        <v>106</v>
      </c>
      <c r="H43" s="66">
        <v>4</v>
      </c>
      <c r="I43" s="66">
        <f>G43/H43</f>
        <v>26.5</v>
      </c>
      <c r="J43" s="66">
        <v>4</v>
      </c>
      <c r="K43" s="66">
        <v>0</v>
      </c>
      <c r="L43" s="67">
        <v>589</v>
      </c>
      <c r="M43" s="67">
        <v>106</v>
      </c>
      <c r="N43" s="65" t="s">
        <v>60</v>
      </c>
      <c r="O43" s="64" t="s">
        <v>43</v>
      </c>
      <c r="P43" s="9"/>
      <c r="Q43" s="73"/>
      <c r="R43" s="73"/>
      <c r="S43" s="73"/>
      <c r="T43" s="73"/>
      <c r="U43" s="74"/>
      <c r="V43" s="74"/>
      <c r="W43" s="2"/>
      <c r="X43" s="74"/>
      <c r="Y43" s="75"/>
      <c r="Z43" s="75"/>
      <c r="AA43" s="60"/>
      <c r="AB43" s="60"/>
    </row>
    <row r="44" spans="1:28" ht="25.35" customHeight="1">
      <c r="A44" s="63">
        <v>28</v>
      </c>
      <c r="B44" s="29">
        <v>26</v>
      </c>
      <c r="C44" s="68" t="s">
        <v>253</v>
      </c>
      <c r="D44" s="67">
        <v>461.7</v>
      </c>
      <c r="E44" s="66">
        <v>381</v>
      </c>
      <c r="F44" s="70">
        <f>(D44-E44)/E44</f>
        <v>0.21181102362204721</v>
      </c>
      <c r="G44" s="67">
        <v>93</v>
      </c>
      <c r="H44" s="66">
        <v>15</v>
      </c>
      <c r="I44" s="66">
        <f>G44/H44</f>
        <v>6.2</v>
      </c>
      <c r="J44" s="66">
        <v>7</v>
      </c>
      <c r="K44" s="66">
        <v>5</v>
      </c>
      <c r="L44" s="67">
        <v>2061.1</v>
      </c>
      <c r="M44" s="67">
        <v>381</v>
      </c>
      <c r="N44" s="65">
        <v>44568</v>
      </c>
      <c r="O44" s="64" t="s">
        <v>80</v>
      </c>
      <c r="P44" s="9"/>
      <c r="Q44" s="73"/>
      <c r="R44" s="73"/>
      <c r="S44" s="73"/>
      <c r="T44" s="73"/>
      <c r="U44" s="74"/>
      <c r="V44" s="74"/>
      <c r="W44" s="2"/>
      <c r="X44" s="74"/>
      <c r="Y44" s="75"/>
      <c r="Z44" s="75"/>
      <c r="AA44" s="60"/>
      <c r="AB44" s="60"/>
    </row>
    <row r="45" spans="1:28" ht="25.35" customHeight="1">
      <c r="A45" s="63">
        <v>29</v>
      </c>
      <c r="B45" s="63">
        <v>29</v>
      </c>
      <c r="C45" s="68" t="s">
        <v>156</v>
      </c>
      <c r="D45" s="67">
        <v>461</v>
      </c>
      <c r="E45" s="66">
        <v>244</v>
      </c>
      <c r="F45" s="70">
        <f>(D45-E45)/E45</f>
        <v>0.88934426229508201</v>
      </c>
      <c r="G45" s="67">
        <v>67</v>
      </c>
      <c r="H45" s="66">
        <v>4</v>
      </c>
      <c r="I45" s="66">
        <f>G45/H45</f>
        <v>16.75</v>
      </c>
      <c r="J45" s="66">
        <v>1</v>
      </c>
      <c r="K45" s="66">
        <v>6</v>
      </c>
      <c r="L45" s="67">
        <v>7908</v>
      </c>
      <c r="M45" s="67">
        <v>1470</v>
      </c>
      <c r="N45" s="65">
        <v>44561</v>
      </c>
      <c r="O45" s="64" t="s">
        <v>139</v>
      </c>
      <c r="P45" s="61"/>
      <c r="Q45" s="73"/>
      <c r="R45" s="73"/>
      <c r="S45" s="73"/>
      <c r="T45" s="73"/>
      <c r="U45" s="74"/>
      <c r="V45" s="74"/>
      <c r="W45" s="75"/>
      <c r="X45" s="60"/>
      <c r="Y45" s="74"/>
      <c r="Z45" s="2"/>
      <c r="AA45" s="75"/>
      <c r="AB45" s="60"/>
    </row>
    <row r="46" spans="1:28" ht="25.35" customHeight="1">
      <c r="A46" s="63">
        <v>30</v>
      </c>
      <c r="B46" s="76">
        <v>32</v>
      </c>
      <c r="C46" s="68" t="s">
        <v>162</v>
      </c>
      <c r="D46" s="67">
        <v>414.45</v>
      </c>
      <c r="E46" s="67">
        <v>74</v>
      </c>
      <c r="F46" s="70">
        <f>(D46-E46)/E46</f>
        <v>4.6006756756756753</v>
      </c>
      <c r="G46" s="67">
        <v>79</v>
      </c>
      <c r="H46" s="66">
        <v>3</v>
      </c>
      <c r="I46" s="66">
        <f>G46/H46</f>
        <v>26.333333333333332</v>
      </c>
      <c r="J46" s="66">
        <v>2</v>
      </c>
      <c r="K46" s="66">
        <v>10</v>
      </c>
      <c r="L46" s="67">
        <v>10892.86</v>
      </c>
      <c r="M46" s="67">
        <v>1950</v>
      </c>
      <c r="N46" s="65">
        <v>44533</v>
      </c>
      <c r="O46" s="64" t="s">
        <v>50</v>
      </c>
      <c r="P46" s="9"/>
      <c r="Q46" s="73"/>
      <c r="R46" s="73"/>
      <c r="S46" s="73"/>
      <c r="T46" s="73"/>
      <c r="U46" s="74"/>
      <c r="V46" s="74"/>
      <c r="W46" s="75"/>
      <c r="X46" s="2"/>
      <c r="Y46" s="74"/>
      <c r="Z46" s="75"/>
      <c r="AA46" s="60"/>
      <c r="AB46" s="60"/>
    </row>
    <row r="47" spans="1:28" ht="25.2" customHeight="1">
      <c r="A47" s="41"/>
      <c r="B47" s="41"/>
      <c r="C47" s="52" t="s">
        <v>90</v>
      </c>
      <c r="D47" s="62">
        <f>SUM(D35:D46)</f>
        <v>232691.22000000003</v>
      </c>
      <c r="E47" s="62">
        <v>190934.28</v>
      </c>
      <c r="F47" s="72">
        <f>(D47-E47)/E47</f>
        <v>0.21869797293602822</v>
      </c>
      <c r="G47" s="62">
        <f t="shared" ref="G47" si="3">SUM(G35:G46)</f>
        <v>36637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3">
        <v>28</v>
      </c>
      <c r="C49" s="68" t="s">
        <v>149</v>
      </c>
      <c r="D49" s="67">
        <v>357</v>
      </c>
      <c r="E49" s="66">
        <v>324</v>
      </c>
      <c r="F49" s="70">
        <f>(D49-E49)/E49</f>
        <v>0.10185185185185185</v>
      </c>
      <c r="G49" s="67">
        <v>59</v>
      </c>
      <c r="H49" s="66">
        <v>2</v>
      </c>
      <c r="I49" s="66">
        <f t="shared" ref="I49:I58" si="4">G49/H49</f>
        <v>29.5</v>
      </c>
      <c r="J49" s="66">
        <v>1</v>
      </c>
      <c r="K49" s="66">
        <v>10</v>
      </c>
      <c r="L49" s="67">
        <v>10749</v>
      </c>
      <c r="M49" s="67">
        <v>2199</v>
      </c>
      <c r="N49" s="65">
        <v>44533</v>
      </c>
      <c r="O49" s="64" t="s">
        <v>139</v>
      </c>
      <c r="P49" s="61"/>
      <c r="Q49" s="73"/>
      <c r="R49" s="73"/>
      <c r="S49" s="73"/>
      <c r="T49" s="73"/>
      <c r="U49" s="74"/>
      <c r="V49" s="74"/>
      <c r="W49" s="74"/>
      <c r="X49" s="60"/>
      <c r="Y49" s="74"/>
      <c r="Z49" s="75"/>
      <c r="AA49" s="75"/>
      <c r="AB49" s="60"/>
    </row>
    <row r="50" spans="1:28" ht="25.35" customHeight="1">
      <c r="A50" s="63">
        <v>32</v>
      </c>
      <c r="B50" s="63">
        <v>22</v>
      </c>
      <c r="C50" s="68" t="s">
        <v>249</v>
      </c>
      <c r="D50" s="67">
        <v>327</v>
      </c>
      <c r="E50" s="66">
        <v>836.15000000000009</v>
      </c>
      <c r="F50" s="70">
        <f>(D50-E50)/E50</f>
        <v>-0.60892184416671657</v>
      </c>
      <c r="G50" s="67">
        <v>62</v>
      </c>
      <c r="H50" s="66">
        <v>6</v>
      </c>
      <c r="I50" s="66">
        <f t="shared" si="4"/>
        <v>10.333333333333334</v>
      </c>
      <c r="J50" s="66">
        <v>2</v>
      </c>
      <c r="K50" s="66">
        <v>3</v>
      </c>
      <c r="L50" s="67">
        <v>8625.6299999999992</v>
      </c>
      <c r="M50" s="67">
        <v>1335</v>
      </c>
      <c r="N50" s="65">
        <v>44582</v>
      </c>
      <c r="O50" s="64" t="s">
        <v>50</v>
      </c>
      <c r="P50" s="61"/>
      <c r="Q50" s="73"/>
      <c r="R50" s="73"/>
      <c r="S50" s="73"/>
      <c r="T50" s="73"/>
      <c r="U50" s="74"/>
      <c r="V50" s="74"/>
      <c r="W50" s="2"/>
      <c r="X50" s="60"/>
      <c r="Y50" s="74"/>
      <c r="Z50" s="75"/>
      <c r="AA50" s="75"/>
      <c r="AB50" s="60"/>
    </row>
    <row r="51" spans="1:28" ht="25.35" customHeight="1">
      <c r="A51" s="63">
        <v>33</v>
      </c>
      <c r="B51" s="63">
        <v>31</v>
      </c>
      <c r="C51" s="68" t="s">
        <v>252</v>
      </c>
      <c r="D51" s="67">
        <v>225</v>
      </c>
      <c r="E51" s="66">
        <v>90</v>
      </c>
      <c r="F51" s="70">
        <f>(D51-E51)/E51</f>
        <v>1.5</v>
      </c>
      <c r="G51" s="67">
        <v>59</v>
      </c>
      <c r="H51" s="66">
        <v>3</v>
      </c>
      <c r="I51" s="66">
        <f t="shared" si="4"/>
        <v>19.666666666666668</v>
      </c>
      <c r="J51" s="66">
        <v>1</v>
      </c>
      <c r="K51" s="66">
        <v>4</v>
      </c>
      <c r="L51" s="67">
        <v>3087</v>
      </c>
      <c r="M51" s="67">
        <v>641</v>
      </c>
      <c r="N51" s="65">
        <v>44568</v>
      </c>
      <c r="O51" s="64" t="s">
        <v>139</v>
      </c>
      <c r="P51" s="61"/>
      <c r="Q51" s="73"/>
      <c r="R51" s="73"/>
      <c r="S51" s="73"/>
      <c r="T51" s="73"/>
      <c r="U51" s="74"/>
      <c r="V51" s="74"/>
      <c r="W51" s="74"/>
      <c r="X51" s="75"/>
      <c r="Y51" s="75"/>
      <c r="Z51" s="60"/>
      <c r="AA51" s="2"/>
      <c r="AB51" s="60"/>
    </row>
    <row r="52" spans="1:28" ht="25.35" customHeight="1">
      <c r="A52" s="63">
        <v>34</v>
      </c>
      <c r="B52" s="69" t="s">
        <v>36</v>
      </c>
      <c r="C52" s="68" t="s">
        <v>264</v>
      </c>
      <c r="D52" s="67">
        <v>203</v>
      </c>
      <c r="E52" s="66" t="s">
        <v>36</v>
      </c>
      <c r="F52" s="66" t="s">
        <v>36</v>
      </c>
      <c r="G52" s="67">
        <v>46</v>
      </c>
      <c r="H52" s="66">
        <v>3</v>
      </c>
      <c r="I52" s="66">
        <f t="shared" si="4"/>
        <v>15.333333333333334</v>
      </c>
      <c r="J52" s="66">
        <v>3</v>
      </c>
      <c r="K52" s="66" t="s">
        <v>36</v>
      </c>
      <c r="L52" s="67">
        <v>8279</v>
      </c>
      <c r="M52" s="67">
        <v>1447</v>
      </c>
      <c r="N52" s="65">
        <v>44540</v>
      </c>
      <c r="O52" s="64" t="s">
        <v>43</v>
      </c>
      <c r="P52" s="61"/>
      <c r="Q52" s="73"/>
      <c r="R52" s="73"/>
      <c r="S52" s="73"/>
      <c r="T52" s="73"/>
      <c r="U52" s="74"/>
      <c r="V52" s="74"/>
      <c r="W52" s="74"/>
      <c r="X52" s="75"/>
      <c r="Y52" s="75"/>
      <c r="Z52" s="60"/>
      <c r="AA52" s="2"/>
      <c r="AB52" s="60"/>
    </row>
    <row r="53" spans="1:28" ht="25.35" customHeight="1">
      <c r="A53" s="63">
        <v>35</v>
      </c>
      <c r="B53" s="69" t="s">
        <v>36</v>
      </c>
      <c r="C53" s="68" t="s">
        <v>193</v>
      </c>
      <c r="D53" s="67">
        <v>199</v>
      </c>
      <c r="E53" s="66" t="s">
        <v>36</v>
      </c>
      <c r="F53" s="66" t="s">
        <v>36</v>
      </c>
      <c r="G53" s="67">
        <v>45</v>
      </c>
      <c r="H53" s="66">
        <v>2</v>
      </c>
      <c r="I53" s="66">
        <f t="shared" si="4"/>
        <v>22.5</v>
      </c>
      <c r="J53" s="66">
        <v>2</v>
      </c>
      <c r="K53" s="66" t="s">
        <v>36</v>
      </c>
      <c r="L53" s="67">
        <v>450671.25</v>
      </c>
      <c r="M53" s="67">
        <v>67530</v>
      </c>
      <c r="N53" s="65">
        <v>44456</v>
      </c>
      <c r="O53" s="64" t="s">
        <v>56</v>
      </c>
      <c r="P53" s="61"/>
      <c r="Q53" s="73"/>
      <c r="R53" s="73"/>
      <c r="S53" s="73"/>
      <c r="T53" s="73"/>
      <c r="U53" s="73"/>
      <c r="V53" s="74"/>
      <c r="W53" s="74"/>
      <c r="X53" s="60"/>
      <c r="Y53" s="75"/>
      <c r="AA53" s="75"/>
    </row>
    <row r="54" spans="1:28" ht="25.35" customHeight="1">
      <c r="A54" s="63">
        <v>36</v>
      </c>
      <c r="B54" s="69" t="s">
        <v>36</v>
      </c>
      <c r="C54" s="71" t="s">
        <v>216</v>
      </c>
      <c r="D54" s="67">
        <v>181</v>
      </c>
      <c r="E54" s="66" t="s">
        <v>36</v>
      </c>
      <c r="F54" s="66" t="s">
        <v>36</v>
      </c>
      <c r="G54" s="67">
        <v>32</v>
      </c>
      <c r="H54" s="66">
        <v>1</v>
      </c>
      <c r="I54" s="66">
        <f t="shared" si="4"/>
        <v>32</v>
      </c>
      <c r="J54" s="66">
        <v>1</v>
      </c>
      <c r="K54" s="66" t="s">
        <v>36</v>
      </c>
      <c r="L54" s="67">
        <v>24461</v>
      </c>
      <c r="M54" s="67">
        <v>4337</v>
      </c>
      <c r="N54" s="65">
        <v>44323</v>
      </c>
      <c r="O54" s="64" t="s">
        <v>43</v>
      </c>
      <c r="P54" s="9"/>
      <c r="Q54" s="73"/>
      <c r="R54" s="73"/>
      <c r="S54" s="73"/>
      <c r="T54" s="73"/>
      <c r="U54" s="74"/>
      <c r="V54" s="74"/>
      <c r="W54" s="2"/>
      <c r="X54" s="60"/>
      <c r="Y54" s="74"/>
      <c r="Z54" s="75"/>
      <c r="AA54" s="75"/>
      <c r="AB54" s="60"/>
    </row>
    <row r="55" spans="1:28" ht="25.35" customHeight="1">
      <c r="A55" s="63">
        <v>37</v>
      </c>
      <c r="B55" s="63">
        <v>27</v>
      </c>
      <c r="C55" s="68" t="s">
        <v>121</v>
      </c>
      <c r="D55" s="67">
        <v>109</v>
      </c>
      <c r="E55" s="67">
        <v>365</v>
      </c>
      <c r="F55" s="70">
        <f>(D55-E55)/E55</f>
        <v>-0.70136986301369864</v>
      </c>
      <c r="G55" s="67">
        <v>17</v>
      </c>
      <c r="H55" s="66">
        <v>2</v>
      </c>
      <c r="I55" s="66">
        <f t="shared" si="4"/>
        <v>8.5</v>
      </c>
      <c r="J55" s="66">
        <v>1</v>
      </c>
      <c r="K55" s="66">
        <v>11</v>
      </c>
      <c r="L55" s="67">
        <v>29500.25</v>
      </c>
      <c r="M55" s="67">
        <v>5226</v>
      </c>
      <c r="N55" s="65">
        <v>44519</v>
      </c>
      <c r="O55" s="64" t="s">
        <v>122</v>
      </c>
      <c r="P55" s="61"/>
      <c r="Q55" s="73"/>
      <c r="R55" s="73"/>
      <c r="S55" s="73"/>
      <c r="T55" s="73"/>
      <c r="U55" s="74"/>
      <c r="V55" s="74"/>
      <c r="W55" s="2"/>
      <c r="X55" s="60"/>
      <c r="Y55" s="74"/>
      <c r="Z55" s="75"/>
      <c r="AA55" s="75"/>
      <c r="AB55" s="60"/>
    </row>
    <row r="56" spans="1:28" ht="25.35" customHeight="1">
      <c r="A56" s="63">
        <v>38</v>
      </c>
      <c r="B56" s="69" t="s">
        <v>36</v>
      </c>
      <c r="C56" s="68" t="s">
        <v>254</v>
      </c>
      <c r="D56" s="67">
        <v>74</v>
      </c>
      <c r="E56" s="66" t="s">
        <v>36</v>
      </c>
      <c r="F56" s="66" t="s">
        <v>36</v>
      </c>
      <c r="G56" s="67">
        <v>21</v>
      </c>
      <c r="H56" s="66">
        <v>1</v>
      </c>
      <c r="I56" s="66">
        <f t="shared" si="4"/>
        <v>21</v>
      </c>
      <c r="J56" s="66">
        <v>1</v>
      </c>
      <c r="K56" s="66" t="s">
        <v>36</v>
      </c>
      <c r="L56" s="67">
        <v>14545.17</v>
      </c>
      <c r="M56" s="67">
        <v>2679</v>
      </c>
      <c r="N56" s="65">
        <v>44477</v>
      </c>
      <c r="O56" s="64" t="s">
        <v>50</v>
      </c>
      <c r="P56" s="61"/>
      <c r="Q56" s="73"/>
      <c r="R56" s="73"/>
      <c r="S56" s="73"/>
      <c r="T56" s="73"/>
      <c r="U56" s="74"/>
      <c r="V56" s="74"/>
      <c r="W56" s="75"/>
      <c r="X56" s="60"/>
      <c r="Y56" s="75"/>
      <c r="Z56" s="74"/>
      <c r="AA56" s="2"/>
      <c r="AB56" s="60"/>
    </row>
    <row r="57" spans="1:28" ht="25.35" customHeight="1">
      <c r="A57" s="63">
        <v>39</v>
      </c>
      <c r="B57" s="63">
        <v>14</v>
      </c>
      <c r="C57" s="68" t="s">
        <v>93</v>
      </c>
      <c r="D57" s="67">
        <v>60</v>
      </c>
      <c r="E57" s="67">
        <v>3800</v>
      </c>
      <c r="F57" s="70">
        <f>(D57-E57)/E57</f>
        <v>-0.98421052631578942</v>
      </c>
      <c r="G57" s="67">
        <v>12</v>
      </c>
      <c r="H57" s="66">
        <v>1</v>
      </c>
      <c r="I57" s="66">
        <f t="shared" si="4"/>
        <v>12</v>
      </c>
      <c r="J57" s="66">
        <v>1</v>
      </c>
      <c r="K57" s="66">
        <v>13</v>
      </c>
      <c r="L57" s="67">
        <v>50010</v>
      </c>
      <c r="M57" s="67">
        <v>8568</v>
      </c>
      <c r="N57" s="65">
        <v>44512</v>
      </c>
      <c r="O57" s="64" t="s">
        <v>84</v>
      </c>
      <c r="P57" s="61"/>
      <c r="Q57" s="73"/>
      <c r="R57" s="73"/>
      <c r="S57" s="73"/>
      <c r="T57" s="75"/>
      <c r="U57" s="75"/>
      <c r="V57" s="74"/>
      <c r="W57" s="75"/>
      <c r="X57" s="74"/>
      <c r="Y57" s="60"/>
      <c r="Z57" s="2"/>
      <c r="AA57" s="75"/>
      <c r="AB57" s="60"/>
    </row>
    <row r="58" spans="1:28" ht="25.35" customHeight="1">
      <c r="A58" s="63">
        <v>40</v>
      </c>
      <c r="B58" s="69" t="s">
        <v>36</v>
      </c>
      <c r="C58" s="68" t="s">
        <v>265</v>
      </c>
      <c r="D58" s="67">
        <v>19</v>
      </c>
      <c r="E58" s="66" t="s">
        <v>36</v>
      </c>
      <c r="F58" s="66" t="s">
        <v>36</v>
      </c>
      <c r="G58" s="67">
        <v>3</v>
      </c>
      <c r="H58" s="66">
        <v>1</v>
      </c>
      <c r="I58" s="66">
        <f t="shared" si="4"/>
        <v>3</v>
      </c>
      <c r="J58" s="66">
        <v>1</v>
      </c>
      <c r="K58" s="66" t="s">
        <v>36</v>
      </c>
      <c r="L58" s="67">
        <v>415657</v>
      </c>
      <c r="M58" s="67">
        <v>61684</v>
      </c>
      <c r="N58" s="65">
        <v>44470</v>
      </c>
      <c r="O58" s="64" t="s">
        <v>37</v>
      </c>
      <c r="P58" s="61"/>
      <c r="Q58" s="73"/>
      <c r="R58" s="73"/>
      <c r="S58" s="73"/>
      <c r="T58" s="73"/>
      <c r="U58" s="74"/>
      <c r="V58" s="74"/>
      <c r="W58" s="60"/>
      <c r="X58" s="75"/>
      <c r="Y58" s="75"/>
      <c r="Z58" s="2"/>
      <c r="AA58" s="74"/>
      <c r="AB58" s="60"/>
    </row>
    <row r="59" spans="1:28" ht="25.35" customHeight="1">
      <c r="A59" s="41"/>
      <c r="B59" s="41"/>
      <c r="C59" s="52" t="s">
        <v>255</v>
      </c>
      <c r="D59" s="62">
        <f>SUM(D47:D58)</f>
        <v>234445.22000000003</v>
      </c>
      <c r="E59" s="62">
        <v>191098.28</v>
      </c>
      <c r="F59" s="72">
        <f t="shared" ref="F59" si="5">(D59-E59)/E59</f>
        <v>0.22683061302278615</v>
      </c>
      <c r="G59" s="62">
        <f t="shared" ref="G59" si="6">SUM(G47:G58)</f>
        <v>36993</v>
      </c>
      <c r="H59" s="62"/>
      <c r="I59" s="43"/>
      <c r="J59" s="42"/>
      <c r="K59" s="44"/>
      <c r="L59" s="45"/>
      <c r="M59" s="49"/>
      <c r="N59" s="46"/>
      <c r="O59" s="53"/>
      <c r="R59" s="61"/>
    </row>
    <row r="60" spans="1:28" ht="23.1" customHeight="1">
      <c r="W60" s="4"/>
    </row>
    <row r="61" spans="1:28" ht="17.25" customHeight="1"/>
    <row r="72" spans="16:18">
      <c r="R72" s="61"/>
    </row>
    <row r="77" spans="16:18">
      <c r="P77" s="61"/>
    </row>
    <row r="81" ht="12" customHeight="1"/>
  </sheetData>
  <sortState xmlns:xlrd2="http://schemas.microsoft.com/office/spreadsheetml/2017/richdata2" ref="B13:O58">
    <sortCondition descending="1" ref="D13:D58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7D454-B525-40D5-B484-0AA15B73E601}">
  <dimension ref="A1:AI73"/>
  <sheetViews>
    <sheetView topLeftCell="A4" zoomScale="60" zoomScaleNormal="60" workbookViewId="0">
      <selection activeCell="A40" sqref="A40:XFD4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6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2" style="1" bestFit="1" customWidth="1"/>
    <col min="27" max="27" width="12.5546875" style="1" bestFit="1" customWidth="1"/>
    <col min="28" max="31" width="8.88671875" style="1"/>
    <col min="32" max="32" width="10.88671875" style="1" bestFit="1" customWidth="1"/>
    <col min="33" max="33" width="9.6640625" style="1" bestFit="1" customWidth="1"/>
    <col min="34" max="16384" width="8.88671875" style="1"/>
  </cols>
  <sheetData>
    <row r="1" spans="1:35" ht="19.5" customHeight="1">
      <c r="E1" s="30" t="s">
        <v>266</v>
      </c>
      <c r="F1" s="30"/>
      <c r="G1" s="30"/>
      <c r="H1" s="30"/>
      <c r="I1" s="30"/>
    </row>
    <row r="2" spans="1:35" ht="19.5" customHeight="1">
      <c r="E2" s="30" t="s">
        <v>267</v>
      </c>
      <c r="F2" s="30"/>
      <c r="G2" s="30"/>
      <c r="H2" s="30"/>
      <c r="I2" s="30"/>
      <c r="J2" s="30"/>
      <c r="K2" s="30"/>
    </row>
    <row r="4" spans="1:35" ht="15.75" customHeight="1" thickBot="1"/>
    <row r="5" spans="1:35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35" ht="21.6">
      <c r="A6" s="207"/>
      <c r="B6" s="207"/>
      <c r="C6" s="212"/>
      <c r="D6" s="32" t="s">
        <v>260</v>
      </c>
      <c r="E6" s="32" t="s">
        <v>268</v>
      </c>
      <c r="F6" s="212"/>
      <c r="G6" s="212" t="s">
        <v>260</v>
      </c>
      <c r="H6" s="212"/>
      <c r="I6" s="212"/>
      <c r="J6" s="212"/>
      <c r="K6" s="212"/>
      <c r="L6" s="212"/>
      <c r="M6" s="212"/>
      <c r="N6" s="212"/>
      <c r="O6" s="212"/>
    </row>
    <row r="7" spans="1:35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35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35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35" ht="21.6">
      <c r="A10" s="207"/>
      <c r="B10" s="207"/>
      <c r="C10" s="212"/>
      <c r="D10" s="84" t="s">
        <v>261</v>
      </c>
      <c r="E10" s="84" t="s">
        <v>269</v>
      </c>
      <c r="F10" s="212"/>
      <c r="G10" s="84" t="s">
        <v>261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35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35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4"/>
      <c r="AA12" s="2"/>
    </row>
    <row r="13" spans="1:35" ht="25.35" customHeight="1">
      <c r="A13" s="63">
        <v>1</v>
      </c>
      <c r="B13" s="63">
        <v>1</v>
      </c>
      <c r="C13" s="68" t="s">
        <v>183</v>
      </c>
      <c r="D13" s="67">
        <v>28326.389999999996</v>
      </c>
      <c r="E13" s="66">
        <v>44453.360000000008</v>
      </c>
      <c r="F13" s="70">
        <f>(D13-E13)/E13</f>
        <v>-0.36278405051946599</v>
      </c>
      <c r="G13" s="67">
        <v>3841</v>
      </c>
      <c r="H13" s="66">
        <v>154</v>
      </c>
      <c r="I13" s="66">
        <f t="shared" ref="I13:I22" si="0">G13/H13</f>
        <v>24.941558441558442</v>
      </c>
      <c r="J13" s="66">
        <v>10</v>
      </c>
      <c r="K13" s="66">
        <v>5</v>
      </c>
      <c r="L13" s="67">
        <v>555485.4</v>
      </c>
      <c r="M13" s="67">
        <v>77777</v>
      </c>
      <c r="N13" s="65">
        <v>44561</v>
      </c>
      <c r="O13" s="64" t="s">
        <v>184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60"/>
      <c r="AA13" s="75"/>
    </row>
    <row r="14" spans="1:35" ht="25.35" customHeight="1">
      <c r="A14" s="63">
        <v>2</v>
      </c>
      <c r="B14" s="63">
        <v>2</v>
      </c>
      <c r="C14" s="68" t="s">
        <v>213</v>
      </c>
      <c r="D14" s="67">
        <v>18896</v>
      </c>
      <c r="E14" s="67">
        <v>24842.05</v>
      </c>
      <c r="F14" s="70">
        <f>(D14-E14)/E14</f>
        <v>-0.23935424008888154</v>
      </c>
      <c r="G14" s="67">
        <v>2724</v>
      </c>
      <c r="H14" s="66">
        <v>133</v>
      </c>
      <c r="I14" s="66">
        <f t="shared" si="0"/>
        <v>20.481203007518797</v>
      </c>
      <c r="J14" s="66">
        <v>9</v>
      </c>
      <c r="K14" s="66">
        <v>7</v>
      </c>
      <c r="L14" s="67">
        <v>762063.18</v>
      </c>
      <c r="M14" s="67">
        <v>110362</v>
      </c>
      <c r="N14" s="65">
        <v>44547</v>
      </c>
      <c r="O14" s="64" t="s">
        <v>142</v>
      </c>
      <c r="P14" s="61"/>
      <c r="Q14" s="73"/>
      <c r="R14" s="73"/>
      <c r="S14" s="73"/>
      <c r="T14" s="73"/>
      <c r="U14" s="74"/>
      <c r="V14" s="74"/>
      <c r="W14" s="60"/>
      <c r="X14" s="74"/>
      <c r="Y14" s="75"/>
      <c r="Z14" s="75"/>
      <c r="AA14" s="2"/>
      <c r="AB14" s="60"/>
    </row>
    <row r="15" spans="1:35" ht="25.35" customHeight="1">
      <c r="A15" s="63">
        <v>3</v>
      </c>
      <c r="B15" s="63">
        <v>3</v>
      </c>
      <c r="C15" s="68" t="s">
        <v>207</v>
      </c>
      <c r="D15" s="67">
        <v>16907.86</v>
      </c>
      <c r="E15" s="66">
        <v>21200.97</v>
      </c>
      <c r="F15" s="70">
        <f>(D15-E15)/E15</f>
        <v>-0.20249592353557411</v>
      </c>
      <c r="G15" s="67">
        <v>2619</v>
      </c>
      <c r="H15" s="66">
        <v>131</v>
      </c>
      <c r="I15" s="66">
        <f t="shared" si="0"/>
        <v>19.992366412213741</v>
      </c>
      <c r="J15" s="66">
        <v>16</v>
      </c>
      <c r="K15" s="66">
        <v>2</v>
      </c>
      <c r="L15" s="67">
        <v>38297</v>
      </c>
      <c r="M15" s="67">
        <v>6033</v>
      </c>
      <c r="N15" s="65">
        <v>44582</v>
      </c>
      <c r="O15" s="64" t="s">
        <v>43</v>
      </c>
      <c r="P15" s="61"/>
      <c r="Q15" s="73"/>
      <c r="R15" s="73"/>
      <c r="S15" s="73"/>
      <c r="T15" s="73"/>
      <c r="U15" s="74"/>
      <c r="V15" s="74"/>
      <c r="W15" s="60"/>
      <c r="X15" s="75"/>
      <c r="Y15" s="75"/>
      <c r="Z15" s="74"/>
      <c r="AA15" s="2"/>
      <c r="AB15" s="60"/>
    </row>
    <row r="16" spans="1:35" ht="25.35" customHeight="1">
      <c r="A16" s="63">
        <v>4</v>
      </c>
      <c r="B16" s="63" t="s">
        <v>34</v>
      </c>
      <c r="C16" s="68" t="s">
        <v>83</v>
      </c>
      <c r="D16" s="67">
        <v>15129.15</v>
      </c>
      <c r="E16" s="66" t="s">
        <v>36</v>
      </c>
      <c r="F16" s="66" t="s">
        <v>36</v>
      </c>
      <c r="G16" s="67">
        <v>2856</v>
      </c>
      <c r="H16" s="66">
        <v>229</v>
      </c>
      <c r="I16" s="66">
        <f t="shared" si="0"/>
        <v>12.471615720524017</v>
      </c>
      <c r="J16" s="66">
        <v>19</v>
      </c>
      <c r="K16" s="66">
        <v>1</v>
      </c>
      <c r="L16" s="67">
        <v>15129</v>
      </c>
      <c r="M16" s="67">
        <v>2856</v>
      </c>
      <c r="N16" s="65">
        <v>44589</v>
      </c>
      <c r="O16" s="64" t="s">
        <v>84</v>
      </c>
      <c r="P16" s="61"/>
      <c r="Q16" s="73"/>
      <c r="R16" s="73"/>
      <c r="S16" s="73"/>
      <c r="T16" s="73"/>
      <c r="U16" s="74"/>
      <c r="V16" s="74"/>
      <c r="W16" s="74"/>
      <c r="X16" s="60"/>
      <c r="Y16" s="2"/>
      <c r="Z16" s="75"/>
      <c r="AA16" s="75"/>
      <c r="AB16" s="60"/>
      <c r="AE16" s="73"/>
      <c r="AF16" s="57"/>
      <c r="AG16" s="57"/>
      <c r="AH16" s="57"/>
      <c r="AI16" s="57"/>
    </row>
    <row r="17" spans="1:35" ht="25.35" customHeight="1">
      <c r="A17" s="63">
        <v>5</v>
      </c>
      <c r="B17" s="63">
        <v>6</v>
      </c>
      <c r="C17" s="68" t="s">
        <v>62</v>
      </c>
      <c r="D17" s="67">
        <v>12845.14</v>
      </c>
      <c r="E17" s="66">
        <v>15322.66</v>
      </c>
      <c r="F17" s="70">
        <f>(D17-E17)/E17</f>
        <v>-0.16168994156367109</v>
      </c>
      <c r="G17" s="67">
        <v>2443</v>
      </c>
      <c r="H17" s="66">
        <v>166</v>
      </c>
      <c r="I17" s="66">
        <f t="shared" si="0"/>
        <v>14.716867469879517</v>
      </c>
      <c r="J17" s="66">
        <v>12</v>
      </c>
      <c r="K17" s="66">
        <v>4</v>
      </c>
      <c r="L17" s="67">
        <v>141997</v>
      </c>
      <c r="M17" s="67">
        <v>27772</v>
      </c>
      <c r="N17" s="65">
        <v>44568</v>
      </c>
      <c r="O17" s="64" t="s">
        <v>39</v>
      </c>
      <c r="P17" s="61"/>
      <c r="Q17" s="73"/>
      <c r="R17" s="73"/>
      <c r="S17" s="73"/>
      <c r="T17" s="73"/>
      <c r="U17" s="74"/>
      <c r="V17" s="74"/>
      <c r="W17" s="74"/>
      <c r="X17" s="60"/>
      <c r="Y17" s="2"/>
      <c r="Z17" s="75"/>
      <c r="AA17" s="75"/>
      <c r="AB17" s="60"/>
    </row>
    <row r="18" spans="1:35" ht="25.35" customHeight="1">
      <c r="A18" s="63">
        <v>6</v>
      </c>
      <c r="B18" s="63">
        <v>7</v>
      </c>
      <c r="C18" s="68" t="s">
        <v>70</v>
      </c>
      <c r="D18" s="67">
        <v>12751.16</v>
      </c>
      <c r="E18" s="67">
        <v>13080.96</v>
      </c>
      <c r="F18" s="70">
        <f>(D18-E18)/E18</f>
        <v>-2.5212216840354171E-2</v>
      </c>
      <c r="G18" s="67">
        <v>2440</v>
      </c>
      <c r="H18" s="66">
        <v>123</v>
      </c>
      <c r="I18" s="66">
        <f t="shared" si="0"/>
        <v>19.837398373983739</v>
      </c>
      <c r="J18" s="66">
        <v>10</v>
      </c>
      <c r="K18" s="66">
        <v>6</v>
      </c>
      <c r="L18" s="67">
        <v>289841</v>
      </c>
      <c r="M18" s="67">
        <v>58977</v>
      </c>
      <c r="N18" s="65">
        <v>44554</v>
      </c>
      <c r="O18" s="64" t="s">
        <v>37</v>
      </c>
      <c r="P18" s="61"/>
      <c r="Q18" s="73"/>
      <c r="R18" s="73"/>
      <c r="S18" s="73"/>
      <c r="T18" s="73"/>
      <c r="U18" s="74"/>
      <c r="V18" s="74"/>
      <c r="W18" s="74"/>
      <c r="X18" s="75"/>
      <c r="Y18" s="75"/>
      <c r="Z18" s="60"/>
      <c r="AA18" s="2"/>
      <c r="AB18" s="60"/>
      <c r="AE18" s="73"/>
      <c r="AF18" s="58"/>
      <c r="AG18" s="58"/>
      <c r="AH18" s="58"/>
      <c r="AI18" s="58"/>
    </row>
    <row r="19" spans="1:35" ht="25.35" customHeight="1">
      <c r="A19" s="63">
        <v>7</v>
      </c>
      <c r="B19" s="63">
        <v>4</v>
      </c>
      <c r="C19" s="68" t="s">
        <v>229</v>
      </c>
      <c r="D19" s="67">
        <v>12354.98</v>
      </c>
      <c r="E19" s="66">
        <v>17360.240000000002</v>
      </c>
      <c r="F19" s="70">
        <f>(D19-E19)/E19</f>
        <v>-0.28831744261600079</v>
      </c>
      <c r="G19" s="67">
        <v>2325</v>
      </c>
      <c r="H19" s="66">
        <v>127</v>
      </c>
      <c r="I19" s="66">
        <f t="shared" si="0"/>
        <v>18.30708661417323</v>
      </c>
      <c r="J19" s="66">
        <v>13</v>
      </c>
      <c r="K19" s="66">
        <v>2</v>
      </c>
      <c r="L19" s="67">
        <v>29715.22</v>
      </c>
      <c r="M19" s="67">
        <v>5516</v>
      </c>
      <c r="N19" s="65">
        <v>44582</v>
      </c>
      <c r="O19" s="64" t="s">
        <v>101</v>
      </c>
      <c r="P19" s="61"/>
      <c r="Q19" s="73"/>
      <c r="R19" s="73"/>
      <c r="S19" s="73"/>
      <c r="T19" s="73"/>
      <c r="U19" s="74"/>
      <c r="V19" s="74"/>
      <c r="W19" s="74"/>
      <c r="X19" s="75"/>
      <c r="Y19" s="75"/>
      <c r="Z19" s="60"/>
      <c r="AA19" s="2"/>
      <c r="AB19" s="60"/>
    </row>
    <row r="20" spans="1:35" ht="25.35" customHeight="1">
      <c r="A20" s="63">
        <v>8</v>
      </c>
      <c r="B20" s="63" t="s">
        <v>34</v>
      </c>
      <c r="C20" s="68" t="s">
        <v>235</v>
      </c>
      <c r="D20" s="67">
        <v>11944.27</v>
      </c>
      <c r="E20" s="66" t="s">
        <v>36</v>
      </c>
      <c r="F20" s="66" t="s">
        <v>36</v>
      </c>
      <c r="G20" s="67">
        <v>1583</v>
      </c>
      <c r="H20" s="66">
        <v>152</v>
      </c>
      <c r="I20" s="66">
        <f t="shared" si="0"/>
        <v>10.414473684210526</v>
      </c>
      <c r="J20" s="66">
        <v>16</v>
      </c>
      <c r="K20" s="66">
        <v>1</v>
      </c>
      <c r="L20" s="67">
        <v>11944</v>
      </c>
      <c r="M20" s="67">
        <v>1583</v>
      </c>
      <c r="N20" s="65">
        <v>44589</v>
      </c>
      <c r="O20" s="64" t="s">
        <v>84</v>
      </c>
      <c r="P20" s="61"/>
      <c r="Q20" s="73"/>
      <c r="R20" s="73"/>
      <c r="S20" s="73"/>
      <c r="T20" s="73"/>
      <c r="U20" s="74"/>
      <c r="V20" s="74"/>
      <c r="W20" s="74"/>
      <c r="X20" s="75"/>
      <c r="Y20" s="75"/>
      <c r="Z20" s="60"/>
      <c r="AA20" s="2"/>
      <c r="AB20" s="60"/>
      <c r="AE20" s="73"/>
      <c r="AF20" s="58"/>
      <c r="AG20" s="58"/>
      <c r="AH20" s="58"/>
      <c r="AI20" s="58"/>
    </row>
    <row r="21" spans="1:35" ht="25.35" customHeight="1">
      <c r="A21" s="63">
        <v>9</v>
      </c>
      <c r="B21" s="63">
        <v>5</v>
      </c>
      <c r="C21" s="68" t="s">
        <v>234</v>
      </c>
      <c r="D21" s="67">
        <v>10023.5</v>
      </c>
      <c r="E21" s="66">
        <v>16039.78</v>
      </c>
      <c r="F21" s="70">
        <f>(D21-E21)/E21</f>
        <v>-0.37508494505535617</v>
      </c>
      <c r="G21" s="67">
        <v>1393</v>
      </c>
      <c r="H21" s="66">
        <v>102</v>
      </c>
      <c r="I21" s="66">
        <f t="shared" si="0"/>
        <v>13.656862745098039</v>
      </c>
      <c r="J21" s="66">
        <v>9</v>
      </c>
      <c r="K21" s="66">
        <v>3</v>
      </c>
      <c r="L21" s="67">
        <v>65284</v>
      </c>
      <c r="M21" s="67">
        <v>9261</v>
      </c>
      <c r="N21" s="65">
        <v>44575</v>
      </c>
      <c r="O21" s="64" t="s">
        <v>39</v>
      </c>
      <c r="P21" s="61"/>
      <c r="Q21" s="73"/>
      <c r="R21" s="73"/>
      <c r="S21" s="73"/>
      <c r="T21" s="73"/>
      <c r="U21" s="74"/>
      <c r="V21" s="74"/>
      <c r="W21" s="74"/>
      <c r="X21" s="2"/>
      <c r="Y21" s="75"/>
      <c r="Z21" s="75"/>
      <c r="AA21" s="60"/>
      <c r="AB21" s="60"/>
    </row>
    <row r="22" spans="1:35" ht="25.35" customHeight="1">
      <c r="A22" s="63">
        <v>10</v>
      </c>
      <c r="B22" s="63" t="s">
        <v>34</v>
      </c>
      <c r="C22" s="68" t="s">
        <v>148</v>
      </c>
      <c r="D22" s="67">
        <v>9237.5</v>
      </c>
      <c r="E22" s="66" t="s">
        <v>36</v>
      </c>
      <c r="F22" s="66" t="s">
        <v>36</v>
      </c>
      <c r="G22" s="67">
        <v>1569</v>
      </c>
      <c r="H22" s="66">
        <v>52</v>
      </c>
      <c r="I22" s="66">
        <f t="shared" si="0"/>
        <v>30.173076923076923</v>
      </c>
      <c r="J22" s="66">
        <v>14</v>
      </c>
      <c r="K22" s="66">
        <v>1</v>
      </c>
      <c r="L22" s="67">
        <v>10892</v>
      </c>
      <c r="M22" s="67">
        <v>1813</v>
      </c>
      <c r="N22" s="65">
        <v>44589</v>
      </c>
      <c r="O22" s="64" t="s">
        <v>139</v>
      </c>
      <c r="P22" s="61"/>
      <c r="Q22" s="73"/>
      <c r="R22" s="73"/>
      <c r="S22" s="73"/>
      <c r="T22" s="73"/>
      <c r="U22" s="74"/>
      <c r="V22" s="74"/>
      <c r="W22" s="74"/>
      <c r="X22" s="2"/>
      <c r="Y22" s="75"/>
      <c r="Z22" s="75"/>
      <c r="AA22" s="60"/>
      <c r="AB22" s="60"/>
    </row>
    <row r="23" spans="1:35" ht="25.35" customHeight="1">
      <c r="A23" s="41"/>
      <c r="B23" s="41"/>
      <c r="C23" s="52" t="s">
        <v>52</v>
      </c>
      <c r="D23" s="62">
        <f>SUM(D13:D22)</f>
        <v>148415.95000000001</v>
      </c>
      <c r="E23" s="62">
        <v>177567.16</v>
      </c>
      <c r="F23" s="20">
        <f t="shared" ref="F23" si="1">(D23-E23)/E23</f>
        <v>-0.16417005261558495</v>
      </c>
      <c r="G23" s="62">
        <f t="shared" ref="G23" si="2">SUM(G13:G22)</f>
        <v>23793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Y23" s="61"/>
    </row>
    <row r="24" spans="1:35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35" ht="25.35" customHeight="1">
      <c r="A25" s="63">
        <v>11</v>
      </c>
      <c r="B25" s="63">
        <v>9</v>
      </c>
      <c r="C25" s="68" t="s">
        <v>161</v>
      </c>
      <c r="D25" s="67">
        <v>7944.29</v>
      </c>
      <c r="E25" s="67">
        <v>8451.66</v>
      </c>
      <c r="F25" s="70">
        <f>(D25-E25)/E25</f>
        <v>-6.0031993714844176E-2</v>
      </c>
      <c r="G25" s="67">
        <v>1191</v>
      </c>
      <c r="H25" s="66">
        <v>59</v>
      </c>
      <c r="I25" s="66">
        <f>G25/H25</f>
        <v>20.1864406779661</v>
      </c>
      <c r="J25" s="66">
        <v>8</v>
      </c>
      <c r="K25" s="66">
        <v>10</v>
      </c>
      <c r="L25" s="67">
        <v>624128</v>
      </c>
      <c r="M25" s="67">
        <v>89914</v>
      </c>
      <c r="N25" s="65">
        <v>44526</v>
      </c>
      <c r="O25" s="64" t="s">
        <v>37</v>
      </c>
      <c r="P25" s="61"/>
      <c r="Q25" s="73"/>
      <c r="R25" s="73"/>
      <c r="S25" s="73"/>
      <c r="T25" s="73"/>
      <c r="U25" s="74"/>
      <c r="V25" s="74"/>
      <c r="W25" s="74"/>
      <c r="X25" s="2"/>
      <c r="Y25" s="75"/>
      <c r="Z25" s="75"/>
      <c r="AA25" s="60"/>
      <c r="AB25" s="60"/>
    </row>
    <row r="26" spans="1:35" ht="25.35" customHeight="1">
      <c r="A26" s="63">
        <v>12</v>
      </c>
      <c r="B26" s="63">
        <v>11</v>
      </c>
      <c r="C26" s="68" t="s">
        <v>251</v>
      </c>
      <c r="D26" s="67">
        <v>5540.97</v>
      </c>
      <c r="E26" s="66">
        <v>7163.6</v>
      </c>
      <c r="F26" s="70">
        <f>(D26-E26)/E26</f>
        <v>-0.22651041375844547</v>
      </c>
      <c r="G26" s="67">
        <v>1119</v>
      </c>
      <c r="H26" s="66">
        <v>100</v>
      </c>
      <c r="I26" s="66">
        <f>G26/H26</f>
        <v>11.19</v>
      </c>
      <c r="J26" s="66">
        <v>14</v>
      </c>
      <c r="K26" s="66">
        <v>2</v>
      </c>
      <c r="L26" s="67">
        <v>12704.57</v>
      </c>
      <c r="M26" s="67">
        <v>2600</v>
      </c>
      <c r="N26" s="65">
        <v>44582</v>
      </c>
      <c r="O26" s="64" t="s">
        <v>41</v>
      </c>
      <c r="P26" s="61"/>
      <c r="Q26" s="73"/>
      <c r="R26" s="73"/>
      <c r="S26" s="73"/>
      <c r="T26" s="73"/>
      <c r="U26" s="74"/>
      <c r="V26" s="74"/>
      <c r="W26" s="74"/>
      <c r="X26" s="2"/>
      <c r="Y26" s="75"/>
      <c r="Z26" s="75"/>
      <c r="AA26" s="60"/>
      <c r="AB26" s="60"/>
    </row>
    <row r="27" spans="1:35" ht="25.35" customHeight="1">
      <c r="A27" s="63">
        <v>13</v>
      </c>
      <c r="B27" s="63">
        <v>8</v>
      </c>
      <c r="C27" s="68" t="s">
        <v>160</v>
      </c>
      <c r="D27" s="67">
        <v>5445</v>
      </c>
      <c r="E27" s="66">
        <v>9353</v>
      </c>
      <c r="F27" s="70">
        <f>(D27-E27)/E27</f>
        <v>-0.4178338501015717</v>
      </c>
      <c r="G27" s="67">
        <v>891</v>
      </c>
      <c r="H27" s="66" t="s">
        <v>36</v>
      </c>
      <c r="I27" s="66" t="s">
        <v>36</v>
      </c>
      <c r="J27" s="66">
        <v>12</v>
      </c>
      <c r="K27" s="66">
        <v>3</v>
      </c>
      <c r="L27" s="67">
        <v>39049</v>
      </c>
      <c r="M27" s="67">
        <v>6617</v>
      </c>
      <c r="N27" s="65">
        <v>44575</v>
      </c>
      <c r="O27" s="64" t="s">
        <v>47</v>
      </c>
      <c r="P27" s="61"/>
      <c r="Q27" s="73"/>
      <c r="R27" s="73"/>
      <c r="S27" s="73"/>
      <c r="T27" s="73"/>
      <c r="U27" s="74"/>
      <c r="V27" s="74"/>
      <c r="W27" s="74"/>
      <c r="X27" s="2"/>
      <c r="Y27" s="75"/>
      <c r="Z27" s="75"/>
      <c r="AA27" s="60"/>
      <c r="AB27" s="60"/>
    </row>
    <row r="28" spans="1:35" ht="25.35" customHeight="1">
      <c r="A28" s="63">
        <v>14</v>
      </c>
      <c r="B28" s="63">
        <v>27</v>
      </c>
      <c r="C28" s="68" t="s">
        <v>93</v>
      </c>
      <c r="D28" s="67">
        <v>3800</v>
      </c>
      <c r="E28" s="67">
        <v>139</v>
      </c>
      <c r="F28" s="70">
        <f>(D28-E28)/E28</f>
        <v>26.338129496402878</v>
      </c>
      <c r="G28" s="67">
        <v>756</v>
      </c>
      <c r="H28" s="66">
        <v>5</v>
      </c>
      <c r="I28" s="66">
        <f>G28/H28</f>
        <v>151.19999999999999</v>
      </c>
      <c r="J28" s="66">
        <v>4</v>
      </c>
      <c r="K28" s="66">
        <v>12</v>
      </c>
      <c r="L28" s="67">
        <v>49950</v>
      </c>
      <c r="M28" s="67">
        <v>8556</v>
      </c>
      <c r="N28" s="65">
        <v>44512</v>
      </c>
      <c r="O28" s="64" t="s">
        <v>84</v>
      </c>
      <c r="P28" s="61"/>
      <c r="Q28" s="73"/>
      <c r="R28" s="73"/>
      <c r="S28" s="73"/>
      <c r="T28" s="73"/>
      <c r="U28" s="74"/>
      <c r="V28" s="74"/>
      <c r="W28" s="74"/>
      <c r="X28" s="2"/>
      <c r="Y28" s="75"/>
      <c r="Z28" s="75"/>
      <c r="AA28" s="60"/>
      <c r="AB28" s="60"/>
    </row>
    <row r="29" spans="1:35" ht="25.35" customHeight="1">
      <c r="A29" s="63">
        <v>15</v>
      </c>
      <c r="B29" s="63">
        <v>13</v>
      </c>
      <c r="C29" s="68" t="s">
        <v>256</v>
      </c>
      <c r="D29" s="67">
        <v>3473</v>
      </c>
      <c r="E29" s="66">
        <v>4555</v>
      </c>
      <c r="F29" s="70">
        <f>(D29-E29)/E29</f>
        <v>-0.23754116355653129</v>
      </c>
      <c r="G29" s="67">
        <v>513</v>
      </c>
      <c r="H29" s="66" t="s">
        <v>36</v>
      </c>
      <c r="I29" s="66" t="s">
        <v>36</v>
      </c>
      <c r="J29" s="66">
        <v>4</v>
      </c>
      <c r="K29" s="66">
        <v>2</v>
      </c>
      <c r="L29" s="67">
        <v>8028</v>
      </c>
      <c r="M29" s="67">
        <v>1261</v>
      </c>
      <c r="N29" s="65">
        <v>44582</v>
      </c>
      <c r="O29" s="64" t="s">
        <v>47</v>
      </c>
      <c r="P29" s="61"/>
      <c r="Q29" s="73"/>
      <c r="R29" s="73"/>
      <c r="S29" s="73"/>
      <c r="T29" s="73"/>
      <c r="U29" s="74"/>
      <c r="V29" s="74"/>
      <c r="W29" s="74"/>
      <c r="X29" s="2"/>
      <c r="Y29" s="75"/>
      <c r="Z29" s="75"/>
      <c r="AA29" s="60"/>
      <c r="AB29" s="60"/>
    </row>
    <row r="30" spans="1:35" ht="25.35" customHeight="1">
      <c r="A30" s="63">
        <v>16</v>
      </c>
      <c r="B30" s="63" t="s">
        <v>58</v>
      </c>
      <c r="C30" s="68" t="s">
        <v>205</v>
      </c>
      <c r="D30" s="67">
        <v>3318.34</v>
      </c>
      <c r="E30" s="66" t="s">
        <v>36</v>
      </c>
      <c r="F30" s="66" t="s">
        <v>36</v>
      </c>
      <c r="G30" s="67">
        <v>406</v>
      </c>
      <c r="H30" s="66">
        <v>8</v>
      </c>
      <c r="I30" s="66">
        <f>G30/H30</f>
        <v>50.75</v>
      </c>
      <c r="J30" s="66">
        <v>8</v>
      </c>
      <c r="K30" s="66">
        <v>0</v>
      </c>
      <c r="L30" s="67">
        <v>3318.34</v>
      </c>
      <c r="M30" s="67">
        <v>406</v>
      </c>
      <c r="N30" s="65" t="s">
        <v>60</v>
      </c>
      <c r="O30" s="64" t="s">
        <v>41</v>
      </c>
      <c r="P30" s="61"/>
      <c r="Q30" s="73"/>
      <c r="R30" s="73"/>
      <c r="S30" s="73"/>
      <c r="T30" s="73"/>
      <c r="U30" s="74"/>
      <c r="V30" s="74"/>
      <c r="W30" s="74"/>
      <c r="X30" s="60"/>
      <c r="Y30" s="2"/>
      <c r="Z30" s="75"/>
      <c r="AA30" s="75"/>
      <c r="AB30" s="60"/>
    </row>
    <row r="31" spans="1:35" ht="25.35" customHeight="1">
      <c r="A31" s="63">
        <v>17</v>
      </c>
      <c r="B31" s="63">
        <v>12</v>
      </c>
      <c r="C31" s="68" t="s">
        <v>250</v>
      </c>
      <c r="D31" s="67">
        <v>2556.7800000000002</v>
      </c>
      <c r="E31" s="66">
        <v>5508.67</v>
      </c>
      <c r="F31" s="70">
        <f>(D31-E31)/E31</f>
        <v>-0.53586255847600239</v>
      </c>
      <c r="G31" s="67">
        <v>368</v>
      </c>
      <c r="H31" s="66">
        <v>38</v>
      </c>
      <c r="I31" s="66">
        <f>G31/H31</f>
        <v>9.6842105263157894</v>
      </c>
      <c r="J31" s="66">
        <v>5</v>
      </c>
      <c r="K31" s="66">
        <v>4</v>
      </c>
      <c r="L31" s="67">
        <v>41636</v>
      </c>
      <c r="M31" s="67">
        <v>6013</v>
      </c>
      <c r="N31" s="65">
        <v>44568</v>
      </c>
      <c r="O31" s="64" t="s">
        <v>84</v>
      </c>
      <c r="P31" s="61"/>
      <c r="Q31" s="73"/>
      <c r="R31" s="73"/>
      <c r="S31" s="73"/>
      <c r="T31" s="73"/>
      <c r="U31" s="74"/>
      <c r="V31" s="74"/>
      <c r="W31" s="74"/>
      <c r="X31" s="60"/>
      <c r="Y31" s="2"/>
      <c r="Z31" s="75"/>
      <c r="AA31" s="75"/>
      <c r="AB31" s="60"/>
    </row>
    <row r="32" spans="1:35" ht="25.35" customHeight="1">
      <c r="A32" s="63">
        <v>18</v>
      </c>
      <c r="B32" s="63">
        <v>16</v>
      </c>
      <c r="C32" s="68" t="s">
        <v>262</v>
      </c>
      <c r="D32" s="67">
        <v>1930.36</v>
      </c>
      <c r="E32" s="67">
        <v>2228.38</v>
      </c>
      <c r="F32" s="70">
        <f>(D32-E32)/E32</f>
        <v>-0.13373841086349733</v>
      </c>
      <c r="G32" s="67">
        <v>276</v>
      </c>
      <c r="H32" s="66">
        <v>14</v>
      </c>
      <c r="I32" s="66">
        <f>G32/H32</f>
        <v>19.714285714285715</v>
      </c>
      <c r="J32" s="66">
        <v>3</v>
      </c>
      <c r="K32" s="66">
        <v>6</v>
      </c>
      <c r="L32" s="67">
        <v>191439.61</v>
      </c>
      <c r="M32" s="67">
        <v>28304</v>
      </c>
      <c r="N32" s="65">
        <v>44554</v>
      </c>
      <c r="O32" s="64" t="s">
        <v>41</v>
      </c>
      <c r="P32" s="61"/>
      <c r="Q32" s="73"/>
      <c r="R32" s="73"/>
      <c r="S32" s="73"/>
      <c r="T32" s="73"/>
      <c r="U32" s="74"/>
      <c r="V32" s="74"/>
      <c r="W32" s="60"/>
      <c r="X32" s="75"/>
      <c r="Y32" s="75"/>
      <c r="Z32" s="74"/>
      <c r="AA32" s="2"/>
      <c r="AB32" s="60"/>
    </row>
    <row r="33" spans="1:28" ht="25.35" customHeight="1">
      <c r="A33" s="63">
        <v>19</v>
      </c>
      <c r="B33" s="76">
        <v>14</v>
      </c>
      <c r="C33" s="68" t="s">
        <v>230</v>
      </c>
      <c r="D33" s="67">
        <v>1763</v>
      </c>
      <c r="E33" s="66">
        <v>4225</v>
      </c>
      <c r="F33" s="70">
        <f>(D33-E33)/E33</f>
        <v>-0.58272189349112424</v>
      </c>
      <c r="G33" s="67">
        <v>375</v>
      </c>
      <c r="H33" s="66" t="s">
        <v>36</v>
      </c>
      <c r="I33" s="66" t="s">
        <v>36</v>
      </c>
      <c r="J33" s="66">
        <v>8</v>
      </c>
      <c r="K33" s="66">
        <v>3</v>
      </c>
      <c r="L33" s="67">
        <v>22873</v>
      </c>
      <c r="M33" s="67">
        <v>4840</v>
      </c>
      <c r="N33" s="65">
        <v>44575</v>
      </c>
      <c r="O33" s="64" t="s">
        <v>47</v>
      </c>
      <c r="P33" s="9"/>
      <c r="Q33" s="73"/>
      <c r="R33" s="73"/>
      <c r="S33" s="73"/>
      <c r="T33" s="73"/>
      <c r="U33" s="74"/>
      <c r="V33" s="74"/>
      <c r="W33" s="2"/>
      <c r="X33" s="74"/>
      <c r="Y33" s="75"/>
      <c r="Z33" s="60"/>
      <c r="AA33" s="75"/>
      <c r="AB33" s="60"/>
    </row>
    <row r="34" spans="1:28" ht="25.35" customHeight="1">
      <c r="A34" s="63">
        <v>20</v>
      </c>
      <c r="B34" s="76">
        <v>17</v>
      </c>
      <c r="C34" s="68" t="s">
        <v>248</v>
      </c>
      <c r="D34" s="67">
        <v>1380.65</v>
      </c>
      <c r="E34" s="66">
        <v>2224.4499999999998</v>
      </c>
      <c r="F34" s="70">
        <f>(D34-E34)/E34</f>
        <v>-0.37932972195374126</v>
      </c>
      <c r="G34" s="67">
        <v>196</v>
      </c>
      <c r="H34" s="66">
        <v>11</v>
      </c>
      <c r="I34" s="66">
        <f>G34/H34</f>
        <v>17.818181818181817</v>
      </c>
      <c r="J34" s="66">
        <v>3</v>
      </c>
      <c r="K34" s="66">
        <v>5</v>
      </c>
      <c r="L34" s="67">
        <v>60177</v>
      </c>
      <c r="M34" s="67">
        <v>9166</v>
      </c>
      <c r="N34" s="65">
        <v>44561</v>
      </c>
      <c r="O34" s="64" t="s">
        <v>43</v>
      </c>
      <c r="P34" s="9"/>
      <c r="Q34" s="73"/>
      <c r="R34" s="73"/>
      <c r="S34" s="73"/>
      <c r="T34" s="73"/>
      <c r="U34" s="74"/>
      <c r="V34" s="74"/>
      <c r="W34" s="2"/>
      <c r="X34" s="74"/>
      <c r="Y34" s="75"/>
      <c r="Z34" s="60"/>
      <c r="AA34" s="75"/>
      <c r="AB34" s="60"/>
    </row>
    <row r="35" spans="1:28" ht="25.2" customHeight="1">
      <c r="A35" s="41"/>
      <c r="B35" s="41"/>
      <c r="C35" s="52" t="s">
        <v>66</v>
      </c>
      <c r="D35" s="62">
        <f>SUM(D23:D34)</f>
        <v>185568.34</v>
      </c>
      <c r="E35" s="62">
        <v>210001.70000000004</v>
      </c>
      <c r="F35" s="20">
        <f>(D35-E35)/E35</f>
        <v>-0.11634839146540261</v>
      </c>
      <c r="G35" s="62">
        <f t="shared" ref="G35" si="3">SUM(G23:G34)</f>
        <v>29884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>
        <v>19</v>
      </c>
      <c r="C37" s="68" t="s">
        <v>171</v>
      </c>
      <c r="D37" s="67">
        <v>1254.79</v>
      </c>
      <c r="E37" s="67">
        <v>1561.67</v>
      </c>
      <c r="F37" s="70">
        <f>(D37-E37)/E37</f>
        <v>-0.19650758482906125</v>
      </c>
      <c r="G37" s="67">
        <v>240</v>
      </c>
      <c r="H37" s="66">
        <v>8</v>
      </c>
      <c r="I37" s="66">
        <f>G37/H37</f>
        <v>30</v>
      </c>
      <c r="J37" s="66">
        <v>3</v>
      </c>
      <c r="K37" s="66">
        <v>10</v>
      </c>
      <c r="L37" s="67">
        <v>183803</v>
      </c>
      <c r="M37" s="67">
        <v>36743</v>
      </c>
      <c r="N37" s="65">
        <v>44526</v>
      </c>
      <c r="O37" s="64" t="s">
        <v>43</v>
      </c>
      <c r="P37" s="61"/>
      <c r="Q37" s="73"/>
      <c r="R37" s="73"/>
      <c r="S37" s="73"/>
      <c r="T37" s="73"/>
      <c r="U37" s="74"/>
      <c r="V37" s="74"/>
      <c r="W37" s="74"/>
      <c r="X37" s="60"/>
      <c r="Y37" s="74"/>
      <c r="Z37" s="75"/>
      <c r="AA37" s="75"/>
      <c r="AB37" s="60"/>
    </row>
    <row r="38" spans="1:28" ht="25.35" customHeight="1">
      <c r="A38" s="63">
        <v>22</v>
      </c>
      <c r="B38" s="63">
        <v>10</v>
      </c>
      <c r="C38" s="68" t="s">
        <v>249</v>
      </c>
      <c r="D38" s="67">
        <v>836.15000000000009</v>
      </c>
      <c r="E38" s="66">
        <v>7462.4800000000005</v>
      </c>
      <c r="F38" s="70">
        <f>(D38-E38)/E38</f>
        <v>-0.88795279853346332</v>
      </c>
      <c r="G38" s="67">
        <v>142</v>
      </c>
      <c r="H38" s="66">
        <v>21</v>
      </c>
      <c r="I38" s="66">
        <f>G38/H38</f>
        <v>6.7619047619047619</v>
      </c>
      <c r="J38" s="66">
        <v>6</v>
      </c>
      <c r="K38" s="66">
        <v>2</v>
      </c>
      <c r="L38" s="67">
        <v>8298.6299999999992</v>
      </c>
      <c r="M38" s="67">
        <v>1273</v>
      </c>
      <c r="N38" s="65">
        <v>44582</v>
      </c>
      <c r="O38" s="64" t="s">
        <v>50</v>
      </c>
      <c r="P38" s="61"/>
      <c r="Q38" s="73"/>
      <c r="R38" s="73"/>
      <c r="S38" s="73"/>
      <c r="T38" s="73"/>
      <c r="U38" s="74"/>
      <c r="V38" s="74"/>
      <c r="W38" s="2"/>
      <c r="X38" s="60"/>
      <c r="Y38" s="74"/>
      <c r="Z38" s="75"/>
      <c r="AA38" s="75"/>
      <c r="AB38" s="60"/>
    </row>
    <row r="39" spans="1:28" ht="25.35" customHeight="1">
      <c r="A39" s="63">
        <v>23</v>
      </c>
      <c r="B39" s="63" t="s">
        <v>58</v>
      </c>
      <c r="C39" s="68" t="s">
        <v>172</v>
      </c>
      <c r="D39" s="67">
        <v>756</v>
      </c>
      <c r="E39" s="66" t="s">
        <v>36</v>
      </c>
      <c r="F39" s="66" t="s">
        <v>36</v>
      </c>
      <c r="G39" s="67">
        <v>189</v>
      </c>
      <c r="H39" s="66" t="s">
        <v>36</v>
      </c>
      <c r="I39" s="66" t="s">
        <v>36</v>
      </c>
      <c r="J39" s="66">
        <v>4</v>
      </c>
      <c r="K39" s="66">
        <v>0</v>
      </c>
      <c r="L39" s="67">
        <v>756</v>
      </c>
      <c r="M39" s="67">
        <v>189</v>
      </c>
      <c r="N39" s="65" t="s">
        <v>60</v>
      </c>
      <c r="O39" s="64" t="s">
        <v>47</v>
      </c>
      <c r="P39" s="61"/>
      <c r="Q39" s="73"/>
      <c r="R39" s="73"/>
      <c r="S39" s="73"/>
      <c r="T39" s="73"/>
      <c r="U39" s="74"/>
      <c r="V39" s="74"/>
      <c r="W39" s="2"/>
      <c r="X39" s="60"/>
      <c r="Y39" s="74"/>
      <c r="Z39" s="75"/>
      <c r="AA39" s="75"/>
      <c r="AB39" s="60"/>
    </row>
    <row r="40" spans="1:28" ht="25.35" customHeight="1">
      <c r="A40" s="63">
        <v>24</v>
      </c>
      <c r="B40" s="63">
        <v>20</v>
      </c>
      <c r="C40" s="68" t="s">
        <v>187</v>
      </c>
      <c r="D40" s="67">
        <v>600</v>
      </c>
      <c r="E40" s="67">
        <v>1005</v>
      </c>
      <c r="F40" s="70">
        <f>(D40-E40)/E40</f>
        <v>-0.40298507462686567</v>
      </c>
      <c r="G40" s="67">
        <v>101</v>
      </c>
      <c r="H40" s="66">
        <v>3</v>
      </c>
      <c r="I40" s="66">
        <f t="shared" ref="I40:I46" si="4">G40/H40</f>
        <v>33.666666666666664</v>
      </c>
      <c r="J40" s="66">
        <v>2</v>
      </c>
      <c r="K40" s="66">
        <v>20</v>
      </c>
      <c r="L40" s="67">
        <v>153668</v>
      </c>
      <c r="M40" s="67">
        <v>27166</v>
      </c>
      <c r="N40" s="65">
        <v>44456</v>
      </c>
      <c r="O40" s="64" t="s">
        <v>182</v>
      </c>
      <c r="P40" s="61"/>
      <c r="Q40" s="73"/>
      <c r="R40" s="73"/>
      <c r="S40" s="73"/>
      <c r="T40" s="73"/>
      <c r="U40" s="74"/>
      <c r="V40" s="74"/>
      <c r="W40" s="2"/>
      <c r="X40" s="60"/>
      <c r="Y40" s="74"/>
      <c r="Z40" s="75"/>
      <c r="AA40" s="75"/>
      <c r="AB40" s="60"/>
    </row>
    <row r="41" spans="1:28" ht="25.35" customHeight="1">
      <c r="A41" s="63">
        <v>25</v>
      </c>
      <c r="B41" s="69" t="s">
        <v>36</v>
      </c>
      <c r="C41" s="68" t="s">
        <v>263</v>
      </c>
      <c r="D41" s="67">
        <v>432</v>
      </c>
      <c r="E41" s="66" t="s">
        <v>36</v>
      </c>
      <c r="F41" s="66" t="s">
        <v>36</v>
      </c>
      <c r="G41" s="67">
        <v>74</v>
      </c>
      <c r="H41" s="66">
        <v>1</v>
      </c>
      <c r="I41" s="66">
        <f t="shared" si="4"/>
        <v>74</v>
      </c>
      <c r="J41" s="66">
        <v>1</v>
      </c>
      <c r="K41" s="66" t="s">
        <v>36</v>
      </c>
      <c r="L41" s="67">
        <v>5727</v>
      </c>
      <c r="M41" s="67">
        <v>1805</v>
      </c>
      <c r="N41" s="65">
        <v>41957</v>
      </c>
      <c r="O41" s="64" t="s">
        <v>139</v>
      </c>
      <c r="P41" s="61"/>
      <c r="Q41" s="73"/>
      <c r="R41" s="73"/>
      <c r="S41" s="73"/>
      <c r="T41" s="73"/>
      <c r="U41" s="74"/>
      <c r="V41" s="74"/>
      <c r="W41" s="74"/>
      <c r="X41" s="75"/>
      <c r="Y41" s="75"/>
      <c r="Z41" s="2"/>
      <c r="AA41" s="60"/>
      <c r="AB41" s="60"/>
    </row>
    <row r="42" spans="1:28" ht="25.35" customHeight="1">
      <c r="A42" s="63">
        <v>26</v>
      </c>
      <c r="B42" s="69" t="s">
        <v>36</v>
      </c>
      <c r="C42" s="68" t="s">
        <v>253</v>
      </c>
      <c r="D42" s="67">
        <v>381</v>
      </c>
      <c r="E42" s="66" t="s">
        <v>36</v>
      </c>
      <c r="F42" s="66" t="s">
        <v>36</v>
      </c>
      <c r="G42" s="67">
        <v>65</v>
      </c>
      <c r="H42" s="66">
        <v>8</v>
      </c>
      <c r="I42" s="66">
        <f t="shared" si="4"/>
        <v>8.125</v>
      </c>
      <c r="J42" s="66">
        <v>4</v>
      </c>
      <c r="K42" s="66">
        <v>4</v>
      </c>
      <c r="L42" s="67">
        <v>1599.4</v>
      </c>
      <c r="M42" s="67">
        <v>288</v>
      </c>
      <c r="N42" s="65">
        <v>44568</v>
      </c>
      <c r="O42" s="64" t="s">
        <v>80</v>
      </c>
      <c r="P42" s="61"/>
      <c r="Q42" s="73"/>
      <c r="R42" s="73"/>
      <c r="S42" s="73"/>
      <c r="T42" s="73"/>
      <c r="U42" s="73"/>
      <c r="V42" s="74"/>
      <c r="W42" s="74"/>
      <c r="X42" s="60"/>
      <c r="Y42" s="75"/>
      <c r="Z42" s="75"/>
    </row>
    <row r="43" spans="1:28" ht="25.35" customHeight="1">
      <c r="A43" s="63">
        <v>27</v>
      </c>
      <c r="B43" s="63">
        <v>24</v>
      </c>
      <c r="C43" s="68" t="s">
        <v>121</v>
      </c>
      <c r="D43" s="67">
        <v>365</v>
      </c>
      <c r="E43" s="67">
        <v>322</v>
      </c>
      <c r="F43" s="70">
        <f t="shared" ref="F43" si="5">(D43-E43)/E43</f>
        <v>0.13354037267080746</v>
      </c>
      <c r="G43" s="67">
        <v>71</v>
      </c>
      <c r="H43" s="66">
        <v>6</v>
      </c>
      <c r="I43" s="66">
        <f t="shared" si="4"/>
        <v>11.833333333333334</v>
      </c>
      <c r="J43" s="66">
        <v>2</v>
      </c>
      <c r="K43" s="66">
        <v>10</v>
      </c>
      <c r="L43" s="67">
        <v>29391.25</v>
      </c>
      <c r="M43" s="67">
        <v>5209</v>
      </c>
      <c r="N43" s="65">
        <v>44519</v>
      </c>
      <c r="O43" s="64" t="s">
        <v>122</v>
      </c>
      <c r="P43" s="9"/>
      <c r="Q43" s="73"/>
      <c r="R43" s="73"/>
      <c r="S43" s="73"/>
      <c r="T43" s="73"/>
      <c r="U43" s="74"/>
      <c r="V43" s="74"/>
      <c r="W43" s="2"/>
      <c r="X43" s="60"/>
      <c r="Y43" s="74"/>
      <c r="Z43" s="75"/>
      <c r="AA43" s="75"/>
      <c r="AB43" s="60"/>
    </row>
    <row r="44" spans="1:28" ht="25.35" customHeight="1">
      <c r="A44" s="63">
        <v>28</v>
      </c>
      <c r="B44" s="63">
        <v>23</v>
      </c>
      <c r="C44" s="68" t="s">
        <v>149</v>
      </c>
      <c r="D44" s="67">
        <v>324</v>
      </c>
      <c r="E44" s="66">
        <v>438</v>
      </c>
      <c r="F44" s="70">
        <f>(D44-E44)/E44</f>
        <v>-0.26027397260273971</v>
      </c>
      <c r="G44" s="67">
        <v>59</v>
      </c>
      <c r="H44" s="66">
        <v>4</v>
      </c>
      <c r="I44" s="66">
        <f t="shared" si="4"/>
        <v>14.75</v>
      </c>
      <c r="J44" s="66">
        <v>1</v>
      </c>
      <c r="K44" s="66">
        <v>9</v>
      </c>
      <c r="L44" s="67">
        <v>10392</v>
      </c>
      <c r="M44" s="67">
        <v>2140</v>
      </c>
      <c r="N44" s="65">
        <v>44533</v>
      </c>
      <c r="O44" s="64" t="s">
        <v>139</v>
      </c>
      <c r="P44" s="61"/>
      <c r="Q44" s="73"/>
      <c r="R44" s="73"/>
      <c r="S44" s="73"/>
      <c r="T44" s="73"/>
      <c r="U44" s="74"/>
      <c r="V44" s="74"/>
      <c r="W44" s="2"/>
      <c r="X44" s="60"/>
      <c r="Y44" s="74"/>
      <c r="Z44" s="75"/>
      <c r="AA44" s="75"/>
      <c r="AB44" s="60"/>
    </row>
    <row r="45" spans="1:28" ht="25.35" customHeight="1">
      <c r="A45" s="63">
        <v>29</v>
      </c>
      <c r="B45" s="63">
        <v>22</v>
      </c>
      <c r="C45" s="68" t="s">
        <v>156</v>
      </c>
      <c r="D45" s="67">
        <v>244</v>
      </c>
      <c r="E45" s="66">
        <v>472</v>
      </c>
      <c r="F45" s="70">
        <f>(D45-E45)/E45</f>
        <v>-0.48305084745762711</v>
      </c>
      <c r="G45" s="67">
        <v>38</v>
      </c>
      <c r="H45" s="66">
        <v>4</v>
      </c>
      <c r="I45" s="66">
        <f t="shared" si="4"/>
        <v>9.5</v>
      </c>
      <c r="J45" s="66">
        <v>1</v>
      </c>
      <c r="K45" s="66">
        <v>5</v>
      </c>
      <c r="L45" s="67">
        <v>7447</v>
      </c>
      <c r="M45" s="67">
        <v>1403</v>
      </c>
      <c r="N45" s="65">
        <v>44561</v>
      </c>
      <c r="O45" s="64" t="s">
        <v>139</v>
      </c>
      <c r="P45" s="61"/>
      <c r="Q45" s="73"/>
      <c r="R45" s="73"/>
      <c r="S45" s="73"/>
      <c r="T45" s="73"/>
      <c r="U45" s="74"/>
      <c r="V45" s="74"/>
      <c r="W45" s="75"/>
      <c r="X45" s="60"/>
      <c r="Y45" s="75"/>
      <c r="Z45" s="2"/>
      <c r="AA45" s="74"/>
      <c r="AB45" s="60"/>
    </row>
    <row r="46" spans="1:28" ht="25.35" customHeight="1">
      <c r="A46" s="63">
        <v>30</v>
      </c>
      <c r="B46" s="69" t="s">
        <v>36</v>
      </c>
      <c r="C46" s="68" t="s">
        <v>270</v>
      </c>
      <c r="D46" s="67">
        <v>173</v>
      </c>
      <c r="E46" s="66" t="s">
        <v>36</v>
      </c>
      <c r="F46" s="66" t="s">
        <v>36</v>
      </c>
      <c r="G46" s="67">
        <v>38</v>
      </c>
      <c r="H46" s="66">
        <v>2</v>
      </c>
      <c r="I46" s="66">
        <f t="shared" si="4"/>
        <v>19</v>
      </c>
      <c r="J46" s="66">
        <v>2</v>
      </c>
      <c r="K46" s="66" t="s">
        <v>36</v>
      </c>
      <c r="L46" s="67">
        <v>9523</v>
      </c>
      <c r="M46" s="67">
        <v>1721</v>
      </c>
      <c r="N46" s="65">
        <v>44484</v>
      </c>
      <c r="O46" s="64" t="s">
        <v>139</v>
      </c>
      <c r="P46" s="61"/>
      <c r="Q46" s="73"/>
      <c r="R46" s="73"/>
      <c r="S46" s="73"/>
      <c r="T46" s="73"/>
      <c r="U46" s="73"/>
      <c r="V46" s="73"/>
      <c r="W46" s="73"/>
      <c r="X46" s="73"/>
      <c r="Y46" s="74"/>
      <c r="Z46" s="75"/>
      <c r="AA46" s="75"/>
      <c r="AB46" s="60"/>
    </row>
    <row r="47" spans="1:28" ht="25.2" customHeight="1">
      <c r="A47" s="41"/>
      <c r="B47" s="41"/>
      <c r="C47" s="52" t="s">
        <v>90</v>
      </c>
      <c r="D47" s="62">
        <f>SUM(D35:D46)</f>
        <v>190934.28</v>
      </c>
      <c r="E47" s="62">
        <v>213073.80000000005</v>
      </c>
      <c r="F47" s="20">
        <f>(D47-E47)/E47</f>
        <v>-0.10390540742221729</v>
      </c>
      <c r="G47" s="62">
        <f>SUM(G35:G46)</f>
        <v>30901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3">
        <v>28</v>
      </c>
      <c r="C49" s="68" t="s">
        <v>252</v>
      </c>
      <c r="D49" s="67">
        <v>90</v>
      </c>
      <c r="E49" s="66">
        <v>114</v>
      </c>
      <c r="F49" s="70">
        <f>(D49-E49)/E49</f>
        <v>-0.21052631578947367</v>
      </c>
      <c r="G49" s="67">
        <v>24</v>
      </c>
      <c r="H49" s="66">
        <v>1</v>
      </c>
      <c r="I49" s="66">
        <f>G49/H49</f>
        <v>24</v>
      </c>
      <c r="J49" s="66">
        <v>1</v>
      </c>
      <c r="K49" s="66">
        <v>3</v>
      </c>
      <c r="L49" s="67">
        <v>2862</v>
      </c>
      <c r="M49" s="67">
        <v>582</v>
      </c>
      <c r="N49" s="65">
        <v>44568</v>
      </c>
      <c r="O49" s="64" t="s">
        <v>139</v>
      </c>
      <c r="P49" s="61"/>
      <c r="Q49" s="73"/>
      <c r="R49" s="73"/>
      <c r="S49" s="73"/>
      <c r="T49" s="75"/>
      <c r="U49" s="75"/>
      <c r="V49" s="74"/>
      <c r="W49" s="75"/>
      <c r="X49" s="74"/>
      <c r="Y49" s="60"/>
      <c r="Z49" s="75"/>
      <c r="AA49" s="2"/>
      <c r="AB49" s="60"/>
    </row>
    <row r="50" spans="1:28" ht="25.35" customHeight="1">
      <c r="A50" s="63">
        <v>32</v>
      </c>
      <c r="B50" s="63">
        <v>25</v>
      </c>
      <c r="C50" s="68" t="s">
        <v>162</v>
      </c>
      <c r="D50" s="67">
        <v>74</v>
      </c>
      <c r="E50" s="67">
        <v>216.1</v>
      </c>
      <c r="F50" s="70">
        <f>(D50-E50)/E50</f>
        <v>-0.65756594169366034</v>
      </c>
      <c r="G50" s="67">
        <v>12</v>
      </c>
      <c r="H50" s="66">
        <v>1</v>
      </c>
      <c r="I50" s="66">
        <f>G50/H50</f>
        <v>12</v>
      </c>
      <c r="J50" s="66">
        <v>1</v>
      </c>
      <c r="K50" s="66">
        <v>9</v>
      </c>
      <c r="L50" s="67">
        <v>10478.41</v>
      </c>
      <c r="M50" s="67">
        <v>1871</v>
      </c>
      <c r="N50" s="65">
        <v>44533</v>
      </c>
      <c r="O50" s="64" t="s">
        <v>50</v>
      </c>
      <c r="P50" s="61"/>
      <c r="Q50" s="73"/>
      <c r="R50" s="73"/>
      <c r="S50" s="73"/>
      <c r="T50" s="73"/>
      <c r="U50" s="74"/>
      <c r="V50" s="74"/>
      <c r="W50" s="60"/>
      <c r="X50" s="75"/>
      <c r="Y50" s="75"/>
      <c r="Z50" s="74"/>
      <c r="AA50" s="2"/>
      <c r="AB50" s="60"/>
    </row>
    <row r="51" spans="1:28" ht="25.35" customHeight="1">
      <c r="A51" s="41"/>
      <c r="B51" s="41"/>
      <c r="C51" s="52" t="s">
        <v>94</v>
      </c>
      <c r="D51" s="62">
        <f>SUM(D47:D50)</f>
        <v>191098.28</v>
      </c>
      <c r="E51" s="62">
        <v>213124.80000000005</v>
      </c>
      <c r="F51" s="20">
        <f>(D51-E51)/E51</f>
        <v>-0.10335033745486233</v>
      </c>
      <c r="G51" s="62">
        <f>SUM(G47:G50)</f>
        <v>30937</v>
      </c>
      <c r="H51" s="62"/>
      <c r="I51" s="43"/>
      <c r="J51" s="42"/>
      <c r="K51" s="44"/>
      <c r="L51" s="45"/>
      <c r="M51" s="49"/>
      <c r="N51" s="46"/>
      <c r="O51" s="53"/>
      <c r="R51" s="61"/>
    </row>
    <row r="52" spans="1:28" ht="23.1" customHeight="1"/>
    <row r="53" spans="1:28" ht="17.25" customHeight="1"/>
    <row r="64" spans="1:28">
      <c r="R64" s="61"/>
    </row>
    <row r="69" spans="16:16">
      <c r="P69" s="61"/>
    </row>
    <row r="73" spans="16:16" ht="12" customHeight="1"/>
  </sheetData>
  <sortState xmlns:xlrd2="http://schemas.microsoft.com/office/spreadsheetml/2017/richdata2" ref="B13:O50">
    <sortCondition descending="1" ref="D13:D50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06DBE-1E45-490E-8114-EA19D2B1FA52}">
  <dimension ref="A1:AB73"/>
  <sheetViews>
    <sheetView topLeftCell="A22" zoomScale="60" zoomScaleNormal="60" workbookViewId="0">
      <selection activeCell="A46" sqref="A46:XFD46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6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2.5546875" style="1" bestFit="1" customWidth="1"/>
    <col min="27" max="27" width="12" style="1" bestFit="1" customWidth="1"/>
    <col min="28" max="16384" width="8.88671875" style="1"/>
  </cols>
  <sheetData>
    <row r="1" spans="1:28" ht="19.5" customHeight="1">
      <c r="E1" s="30" t="s">
        <v>271</v>
      </c>
      <c r="F1" s="30"/>
      <c r="G1" s="30"/>
      <c r="H1" s="30"/>
      <c r="I1" s="30"/>
    </row>
    <row r="2" spans="1:28" ht="19.5" customHeight="1">
      <c r="E2" s="30" t="s">
        <v>272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8">
      <c r="A6" s="207"/>
      <c r="B6" s="207"/>
      <c r="C6" s="212"/>
      <c r="D6" s="32" t="s">
        <v>268</v>
      </c>
      <c r="E6" s="32" t="s">
        <v>273</v>
      </c>
      <c r="F6" s="212"/>
      <c r="G6" s="212" t="s">
        <v>268</v>
      </c>
      <c r="H6" s="212"/>
      <c r="I6" s="212"/>
      <c r="J6" s="212"/>
      <c r="K6" s="212"/>
      <c r="L6" s="212"/>
      <c r="M6" s="212"/>
      <c r="N6" s="212"/>
      <c r="O6" s="212"/>
    </row>
    <row r="7" spans="1:28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8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28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8">
      <c r="A10" s="207"/>
      <c r="B10" s="207"/>
      <c r="C10" s="212"/>
      <c r="D10" s="84" t="s">
        <v>269</v>
      </c>
      <c r="E10" s="84" t="s">
        <v>274</v>
      </c>
      <c r="F10" s="212"/>
      <c r="G10" s="84" t="s">
        <v>269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8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8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4"/>
      <c r="Z12" s="2"/>
    </row>
    <row r="13" spans="1:28" ht="25.35" customHeight="1">
      <c r="A13" s="63">
        <v>1</v>
      </c>
      <c r="B13" s="63">
        <v>1</v>
      </c>
      <c r="C13" s="68" t="s">
        <v>183</v>
      </c>
      <c r="D13" s="67">
        <v>44453.360000000008</v>
      </c>
      <c r="E13" s="66">
        <v>93771.98</v>
      </c>
      <c r="F13" s="70">
        <f>(D13-E13)/E13</f>
        <v>-0.52594197115172348</v>
      </c>
      <c r="G13" s="67">
        <v>5973</v>
      </c>
      <c r="H13" s="66">
        <v>236</v>
      </c>
      <c r="I13" s="66">
        <f t="shared" ref="I13:I19" si="0">G13/H13</f>
        <v>25.309322033898304</v>
      </c>
      <c r="J13" s="66">
        <v>14</v>
      </c>
      <c r="K13" s="66">
        <v>4</v>
      </c>
      <c r="L13" s="67">
        <v>526874.02</v>
      </c>
      <c r="M13" s="67">
        <v>73890</v>
      </c>
      <c r="N13" s="65">
        <v>44561</v>
      </c>
      <c r="O13" s="64" t="s">
        <v>184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8" ht="25.35" customHeight="1">
      <c r="A14" s="63">
        <v>2</v>
      </c>
      <c r="B14" s="63">
        <v>2</v>
      </c>
      <c r="C14" s="68" t="s">
        <v>213</v>
      </c>
      <c r="D14" s="67">
        <v>24842.05</v>
      </c>
      <c r="E14" s="67">
        <v>46779.57</v>
      </c>
      <c r="F14" s="70">
        <f>(D14-E14)/E14</f>
        <v>-0.46895514430765395</v>
      </c>
      <c r="G14" s="67">
        <v>3722</v>
      </c>
      <c r="H14" s="66">
        <v>155</v>
      </c>
      <c r="I14" s="66">
        <f t="shared" si="0"/>
        <v>24.012903225806451</v>
      </c>
      <c r="J14" s="66">
        <v>8</v>
      </c>
      <c r="K14" s="66">
        <v>6</v>
      </c>
      <c r="L14" s="67">
        <v>743167.19</v>
      </c>
      <c r="M14" s="67">
        <v>107638</v>
      </c>
      <c r="N14" s="65">
        <v>44547</v>
      </c>
      <c r="O14" s="64" t="s">
        <v>142</v>
      </c>
      <c r="P14" s="61"/>
      <c r="Q14" s="73"/>
      <c r="R14" s="73"/>
      <c r="S14" s="73"/>
      <c r="T14" s="73"/>
      <c r="U14" s="74"/>
      <c r="V14" s="74"/>
      <c r="W14" s="60"/>
      <c r="X14" s="74"/>
      <c r="Y14" s="75"/>
      <c r="Z14" s="2"/>
      <c r="AA14" s="75"/>
      <c r="AB14" s="60"/>
    </row>
    <row r="15" spans="1:28" ht="25.35" customHeight="1">
      <c r="A15" s="63">
        <v>3</v>
      </c>
      <c r="B15" s="63" t="s">
        <v>34</v>
      </c>
      <c r="C15" s="68" t="s">
        <v>207</v>
      </c>
      <c r="D15" s="67">
        <v>21200.97</v>
      </c>
      <c r="E15" s="66" t="s">
        <v>36</v>
      </c>
      <c r="F15" s="66" t="s">
        <v>36</v>
      </c>
      <c r="G15" s="67">
        <v>3386</v>
      </c>
      <c r="H15" s="66">
        <v>167</v>
      </c>
      <c r="I15" s="66">
        <f t="shared" si="0"/>
        <v>20.275449101796408</v>
      </c>
      <c r="J15" s="66">
        <v>18</v>
      </c>
      <c r="K15" s="66">
        <v>1</v>
      </c>
      <c r="L15" s="67">
        <v>21389</v>
      </c>
      <c r="M15" s="67">
        <v>3414</v>
      </c>
      <c r="N15" s="65">
        <v>44582</v>
      </c>
      <c r="O15" s="64" t="s">
        <v>43</v>
      </c>
      <c r="P15" s="61"/>
      <c r="Q15" s="73"/>
      <c r="R15" s="73"/>
      <c r="S15" s="73"/>
      <c r="T15" s="73"/>
      <c r="U15" s="74"/>
      <c r="V15" s="74"/>
      <c r="W15" s="60"/>
      <c r="X15" s="75"/>
      <c r="Y15" s="75"/>
      <c r="Z15" s="2"/>
      <c r="AA15" s="74"/>
      <c r="AB15" s="60"/>
    </row>
    <row r="16" spans="1:28" ht="25.35" customHeight="1">
      <c r="A16" s="63">
        <v>4</v>
      </c>
      <c r="B16" s="63" t="s">
        <v>34</v>
      </c>
      <c r="C16" s="68" t="s">
        <v>229</v>
      </c>
      <c r="D16" s="67">
        <v>17360.240000000002</v>
      </c>
      <c r="E16" s="66" t="s">
        <v>36</v>
      </c>
      <c r="F16" s="66" t="s">
        <v>36</v>
      </c>
      <c r="G16" s="67">
        <v>3191</v>
      </c>
      <c r="H16" s="66">
        <v>190</v>
      </c>
      <c r="I16" s="66">
        <f t="shared" si="0"/>
        <v>16.794736842105262</v>
      </c>
      <c r="J16" s="66">
        <v>15</v>
      </c>
      <c r="K16" s="66">
        <v>1</v>
      </c>
      <c r="L16" s="67">
        <v>17360.240000000002</v>
      </c>
      <c r="M16" s="67">
        <v>3191</v>
      </c>
      <c r="N16" s="65">
        <v>44582</v>
      </c>
      <c r="O16" s="64" t="s">
        <v>101</v>
      </c>
      <c r="P16" s="61"/>
      <c r="Q16" s="73"/>
      <c r="R16" s="73"/>
      <c r="S16" s="73"/>
      <c r="T16" s="73"/>
      <c r="U16" s="74"/>
      <c r="V16" s="74"/>
      <c r="W16" s="74"/>
      <c r="X16" s="60"/>
      <c r="Y16" s="2"/>
      <c r="Z16" s="75"/>
      <c r="AA16" s="75"/>
      <c r="AB16" s="60"/>
    </row>
    <row r="17" spans="1:28" ht="25.35" customHeight="1">
      <c r="A17" s="63">
        <v>5</v>
      </c>
      <c r="B17" s="63">
        <v>4</v>
      </c>
      <c r="C17" s="68" t="s">
        <v>234</v>
      </c>
      <c r="D17" s="67">
        <v>16039.78</v>
      </c>
      <c r="E17" s="66">
        <v>39221.19</v>
      </c>
      <c r="F17" s="70">
        <f>(D17-E17)/E17</f>
        <v>-0.59104300506945362</v>
      </c>
      <c r="G17" s="67">
        <v>2326</v>
      </c>
      <c r="H17" s="66">
        <v>179</v>
      </c>
      <c r="I17" s="66">
        <f t="shared" si="0"/>
        <v>12.994413407821229</v>
      </c>
      <c r="J17" s="66">
        <v>10</v>
      </c>
      <c r="K17" s="66">
        <v>2</v>
      </c>
      <c r="L17" s="67">
        <v>55261</v>
      </c>
      <c r="M17" s="67">
        <v>7868</v>
      </c>
      <c r="N17" s="65">
        <v>44575</v>
      </c>
      <c r="O17" s="64" t="s">
        <v>39</v>
      </c>
      <c r="P17" s="61"/>
      <c r="Q17" s="73"/>
      <c r="R17" s="73"/>
      <c r="S17" s="73"/>
      <c r="T17" s="73"/>
      <c r="U17" s="74"/>
      <c r="V17" s="74"/>
      <c r="W17" s="74"/>
      <c r="X17" s="60"/>
      <c r="Y17" s="2"/>
      <c r="Z17" s="75"/>
      <c r="AA17" s="75"/>
      <c r="AB17" s="60"/>
    </row>
    <row r="18" spans="1:28" ht="25.35" customHeight="1">
      <c r="A18" s="63">
        <v>6</v>
      </c>
      <c r="B18" s="63">
        <v>3</v>
      </c>
      <c r="C18" s="68" t="s">
        <v>62</v>
      </c>
      <c r="D18" s="67">
        <v>15322.66</v>
      </c>
      <c r="E18" s="66">
        <v>41511.089999999997</v>
      </c>
      <c r="F18" s="70">
        <f>(D18-E18)/E18</f>
        <v>-0.63087791720236686</v>
      </c>
      <c r="G18" s="67">
        <v>2917</v>
      </c>
      <c r="H18" s="66">
        <v>179</v>
      </c>
      <c r="I18" s="66">
        <f t="shared" si="0"/>
        <v>16.296089385474861</v>
      </c>
      <c r="J18" s="66">
        <v>14</v>
      </c>
      <c r="K18" s="66">
        <v>3</v>
      </c>
      <c r="L18" s="67">
        <v>129152</v>
      </c>
      <c r="M18" s="67">
        <v>25329</v>
      </c>
      <c r="N18" s="65">
        <v>44568</v>
      </c>
      <c r="O18" s="64" t="s">
        <v>39</v>
      </c>
      <c r="P18" s="61"/>
      <c r="Q18" s="73"/>
      <c r="R18" s="73"/>
      <c r="S18" s="73"/>
      <c r="T18" s="73"/>
      <c r="U18" s="74"/>
      <c r="V18" s="74"/>
      <c r="W18" s="74"/>
      <c r="X18" s="2"/>
      <c r="Y18" s="75"/>
      <c r="Z18" s="60"/>
      <c r="AA18" s="75"/>
      <c r="AB18" s="60"/>
    </row>
    <row r="19" spans="1:28" ht="25.35" customHeight="1">
      <c r="A19" s="63">
        <v>7</v>
      </c>
      <c r="B19" s="63">
        <v>5</v>
      </c>
      <c r="C19" s="68" t="s">
        <v>70</v>
      </c>
      <c r="D19" s="67">
        <v>13080.96</v>
      </c>
      <c r="E19" s="67">
        <v>26107.37</v>
      </c>
      <c r="F19" s="70">
        <f>(D19-E19)/E19</f>
        <v>-0.49895527584739485</v>
      </c>
      <c r="G19" s="67">
        <v>2491</v>
      </c>
      <c r="H19" s="66">
        <v>128</v>
      </c>
      <c r="I19" s="66">
        <f t="shared" si="0"/>
        <v>19.4609375</v>
      </c>
      <c r="J19" s="66">
        <v>9</v>
      </c>
      <c r="K19" s="66">
        <v>5</v>
      </c>
      <c r="L19" s="67">
        <v>277090</v>
      </c>
      <c r="M19" s="67">
        <v>56537</v>
      </c>
      <c r="N19" s="65">
        <v>44554</v>
      </c>
      <c r="O19" s="64" t="s">
        <v>37</v>
      </c>
      <c r="P19" s="61"/>
      <c r="Q19" s="73"/>
      <c r="R19" s="73"/>
      <c r="S19" s="73"/>
      <c r="T19" s="73"/>
      <c r="U19" s="74"/>
      <c r="V19" s="74"/>
      <c r="W19" s="74"/>
      <c r="X19" s="2"/>
      <c r="Y19" s="75"/>
      <c r="Z19" s="60"/>
      <c r="AA19" s="75"/>
      <c r="AB19" s="60"/>
    </row>
    <row r="20" spans="1:28" ht="25.35" customHeight="1">
      <c r="A20" s="63">
        <v>8</v>
      </c>
      <c r="B20" s="63">
        <v>7</v>
      </c>
      <c r="C20" s="68" t="s">
        <v>160</v>
      </c>
      <c r="D20" s="67">
        <v>9353</v>
      </c>
      <c r="E20" s="66">
        <v>18725</v>
      </c>
      <c r="F20" s="70">
        <f>(D20-E20)/E20</f>
        <v>-0.50050734312416556</v>
      </c>
      <c r="G20" s="67">
        <v>1712</v>
      </c>
      <c r="H20" s="66" t="s">
        <v>36</v>
      </c>
      <c r="I20" s="66" t="s">
        <v>36</v>
      </c>
      <c r="J20" s="66">
        <v>18</v>
      </c>
      <c r="K20" s="66">
        <v>2</v>
      </c>
      <c r="L20" s="67">
        <v>33604</v>
      </c>
      <c r="M20" s="67">
        <v>5726</v>
      </c>
      <c r="N20" s="65">
        <v>44575</v>
      </c>
      <c r="O20" s="64" t="s">
        <v>47</v>
      </c>
      <c r="P20" s="61"/>
      <c r="Q20" s="73"/>
      <c r="R20" s="73"/>
      <c r="S20" s="73"/>
      <c r="T20" s="73"/>
      <c r="U20" s="74"/>
      <c r="V20" s="74"/>
      <c r="W20" s="74"/>
      <c r="X20" s="2"/>
      <c r="Y20" s="75"/>
      <c r="Z20" s="60"/>
      <c r="AA20" s="75"/>
      <c r="AB20" s="60"/>
    </row>
    <row r="21" spans="1:28" ht="25.35" customHeight="1">
      <c r="A21" s="63">
        <v>9</v>
      </c>
      <c r="B21" s="63">
        <v>6</v>
      </c>
      <c r="C21" s="68" t="s">
        <v>161</v>
      </c>
      <c r="D21" s="67">
        <v>8451.66</v>
      </c>
      <c r="E21" s="67">
        <v>18798.52</v>
      </c>
      <c r="F21" s="70">
        <f>(D21-E21)/E21</f>
        <v>-0.5504082236261153</v>
      </c>
      <c r="G21" s="67">
        <v>1261</v>
      </c>
      <c r="H21" s="66">
        <v>48</v>
      </c>
      <c r="I21" s="66">
        <f>G21/H21</f>
        <v>26.270833333333332</v>
      </c>
      <c r="J21" s="66">
        <v>9</v>
      </c>
      <c r="K21" s="66">
        <v>9</v>
      </c>
      <c r="L21" s="67">
        <v>616184</v>
      </c>
      <c r="M21" s="67">
        <v>88723</v>
      </c>
      <c r="N21" s="65">
        <v>44526</v>
      </c>
      <c r="O21" s="64" t="s">
        <v>37</v>
      </c>
      <c r="P21" s="61"/>
      <c r="Q21" s="73"/>
      <c r="R21" s="73"/>
      <c r="S21" s="73"/>
      <c r="T21" s="73"/>
      <c r="U21" s="74"/>
      <c r="V21" s="74"/>
      <c r="W21" s="74"/>
      <c r="X21" s="2"/>
      <c r="Y21" s="75"/>
      <c r="Z21" s="60"/>
      <c r="AA21" s="75"/>
      <c r="AB21" s="60"/>
    </row>
    <row r="22" spans="1:28" ht="25.35" customHeight="1">
      <c r="A22" s="63">
        <v>10</v>
      </c>
      <c r="B22" s="63" t="s">
        <v>34</v>
      </c>
      <c r="C22" s="68" t="s">
        <v>249</v>
      </c>
      <c r="D22" s="67">
        <v>7462.4800000000005</v>
      </c>
      <c r="E22" s="66" t="s">
        <v>36</v>
      </c>
      <c r="F22" s="66" t="s">
        <v>36</v>
      </c>
      <c r="G22" s="67">
        <v>1131</v>
      </c>
      <c r="H22" s="66">
        <v>106</v>
      </c>
      <c r="I22" s="66">
        <f>G22/H22</f>
        <v>10.669811320754716</v>
      </c>
      <c r="J22" s="66">
        <v>17</v>
      </c>
      <c r="K22" s="66">
        <v>1</v>
      </c>
      <c r="L22" s="67">
        <v>7462.48</v>
      </c>
      <c r="M22" s="67">
        <v>1131</v>
      </c>
      <c r="N22" s="65">
        <v>44582</v>
      </c>
      <c r="O22" s="64" t="s">
        <v>50</v>
      </c>
      <c r="P22" s="61"/>
      <c r="Q22" s="73"/>
      <c r="R22" s="73"/>
      <c r="S22" s="73"/>
      <c r="T22" s="73"/>
      <c r="U22" s="74"/>
      <c r="V22" s="74"/>
      <c r="W22" s="74"/>
      <c r="X22" s="2"/>
      <c r="Y22" s="75"/>
      <c r="Z22" s="60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177567.16</v>
      </c>
      <c r="E23" s="62">
        <v>325142.12999999995</v>
      </c>
      <c r="F23" s="20">
        <f t="shared" ref="F23" si="1">(D23-E23)/E23</f>
        <v>-0.45387833929734039</v>
      </c>
      <c r="G23" s="62">
        <f t="shared" ref="G23" si="2">SUM(G13:G22)</f>
        <v>28110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Y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8" ht="25.35" customHeight="1">
      <c r="A25" s="63">
        <v>11</v>
      </c>
      <c r="B25" s="63" t="s">
        <v>34</v>
      </c>
      <c r="C25" s="68" t="s">
        <v>251</v>
      </c>
      <c r="D25" s="67">
        <v>7163.6</v>
      </c>
      <c r="E25" s="66" t="s">
        <v>36</v>
      </c>
      <c r="F25" s="66" t="s">
        <v>36</v>
      </c>
      <c r="G25" s="67">
        <v>1481</v>
      </c>
      <c r="H25" s="66">
        <v>192</v>
      </c>
      <c r="I25" s="66">
        <f>G25/H25</f>
        <v>7.713541666666667</v>
      </c>
      <c r="J25" s="66">
        <v>16</v>
      </c>
      <c r="K25" s="66">
        <v>1</v>
      </c>
      <c r="L25" s="67">
        <v>7163.6</v>
      </c>
      <c r="M25" s="67">
        <v>1481</v>
      </c>
      <c r="N25" s="65">
        <v>44582</v>
      </c>
      <c r="O25" s="64" t="s">
        <v>41</v>
      </c>
      <c r="P25" s="61"/>
      <c r="Q25" s="73"/>
      <c r="R25" s="73"/>
      <c r="S25" s="73"/>
      <c r="T25" s="73"/>
      <c r="U25" s="74"/>
      <c r="V25" s="74"/>
      <c r="W25" s="74"/>
      <c r="X25" s="60"/>
      <c r="Y25" s="2"/>
      <c r="Z25" s="75"/>
      <c r="AA25" s="75"/>
      <c r="AB25" s="60"/>
    </row>
    <row r="26" spans="1:28" ht="25.35" customHeight="1">
      <c r="A26" s="63">
        <v>12</v>
      </c>
      <c r="B26" s="63">
        <v>9</v>
      </c>
      <c r="C26" s="68" t="s">
        <v>250</v>
      </c>
      <c r="D26" s="67">
        <v>5508.67</v>
      </c>
      <c r="E26" s="66">
        <v>12793.18</v>
      </c>
      <c r="F26" s="70">
        <f>(D26-E26)/E26</f>
        <v>-0.56940573024064389</v>
      </c>
      <c r="G26" s="67">
        <v>822</v>
      </c>
      <c r="H26" s="66">
        <v>37</v>
      </c>
      <c r="I26" s="66">
        <f>G26/H26</f>
        <v>22.216216216216218</v>
      </c>
      <c r="J26" s="66">
        <v>6</v>
      </c>
      <c r="K26" s="66">
        <v>3</v>
      </c>
      <c r="L26" s="67">
        <v>39080</v>
      </c>
      <c r="M26" s="67">
        <v>5645</v>
      </c>
      <c r="N26" s="65">
        <v>44568</v>
      </c>
      <c r="O26" s="64" t="s">
        <v>84</v>
      </c>
      <c r="P26" s="61"/>
      <c r="Q26" s="73"/>
      <c r="R26" s="73"/>
      <c r="S26" s="73"/>
      <c r="T26" s="73"/>
      <c r="U26" s="74"/>
      <c r="V26" s="74"/>
      <c r="W26" s="74"/>
      <c r="X26" s="60"/>
      <c r="Y26" s="2"/>
      <c r="Z26" s="75"/>
      <c r="AA26" s="75"/>
      <c r="AB26" s="60"/>
    </row>
    <row r="27" spans="1:28" ht="25.35" customHeight="1">
      <c r="A27" s="63">
        <v>13</v>
      </c>
      <c r="B27" s="63" t="s">
        <v>34</v>
      </c>
      <c r="C27" s="68" t="s">
        <v>256</v>
      </c>
      <c r="D27" s="67">
        <v>4555</v>
      </c>
      <c r="E27" s="66" t="s">
        <v>36</v>
      </c>
      <c r="F27" s="66" t="s">
        <v>36</v>
      </c>
      <c r="G27" s="67">
        <v>748</v>
      </c>
      <c r="H27" s="66" t="s">
        <v>36</v>
      </c>
      <c r="I27" s="66" t="s">
        <v>36</v>
      </c>
      <c r="J27" s="66">
        <v>6</v>
      </c>
      <c r="K27" s="66">
        <v>1</v>
      </c>
      <c r="L27" s="67">
        <v>4555</v>
      </c>
      <c r="M27" s="67">
        <v>748</v>
      </c>
      <c r="N27" s="65">
        <v>44582</v>
      </c>
      <c r="O27" s="64" t="s">
        <v>47</v>
      </c>
      <c r="P27" s="61"/>
      <c r="Q27" s="73"/>
      <c r="R27" s="73"/>
      <c r="S27" s="73"/>
      <c r="T27" s="73"/>
      <c r="U27" s="74"/>
      <c r="V27" s="74"/>
      <c r="W27" s="60"/>
      <c r="X27" s="75"/>
      <c r="Y27" s="75"/>
      <c r="Z27" s="2"/>
      <c r="AA27" s="74"/>
      <c r="AB27" s="60"/>
    </row>
    <row r="28" spans="1:28" ht="25.35" customHeight="1">
      <c r="A28" s="63">
        <v>14</v>
      </c>
      <c r="B28" s="63">
        <v>8</v>
      </c>
      <c r="C28" s="68" t="s">
        <v>230</v>
      </c>
      <c r="D28" s="67">
        <v>4225</v>
      </c>
      <c r="E28" s="66">
        <v>16885</v>
      </c>
      <c r="F28" s="70">
        <f t="shared" ref="F28:F35" si="3">(D28-E28)/E28</f>
        <v>-0.74977790938702993</v>
      </c>
      <c r="G28" s="67">
        <v>904</v>
      </c>
      <c r="H28" s="66" t="s">
        <v>36</v>
      </c>
      <c r="I28" s="66" t="s">
        <v>36</v>
      </c>
      <c r="J28" s="66">
        <v>15</v>
      </c>
      <c r="K28" s="66">
        <v>2</v>
      </c>
      <c r="L28" s="67">
        <v>21110</v>
      </c>
      <c r="M28" s="67">
        <v>4465</v>
      </c>
      <c r="N28" s="65">
        <v>44575</v>
      </c>
      <c r="O28" s="64" t="s">
        <v>47</v>
      </c>
      <c r="P28" s="61"/>
      <c r="Q28" s="73"/>
      <c r="R28" s="73"/>
      <c r="S28" s="73"/>
      <c r="T28" s="73"/>
      <c r="U28" s="74"/>
      <c r="V28" s="74"/>
      <c r="W28" s="74"/>
      <c r="X28" s="60"/>
      <c r="Y28" s="74"/>
      <c r="Z28" s="75"/>
      <c r="AA28" s="75"/>
      <c r="AB28" s="60"/>
    </row>
    <row r="29" spans="1:28" ht="25.35" customHeight="1">
      <c r="A29" s="63">
        <v>15</v>
      </c>
      <c r="B29" s="63">
        <v>10</v>
      </c>
      <c r="C29" s="68" t="s">
        <v>275</v>
      </c>
      <c r="D29" s="67">
        <v>2308.27</v>
      </c>
      <c r="E29" s="66">
        <v>10549.23</v>
      </c>
      <c r="F29" s="70">
        <f t="shared" si="3"/>
        <v>-0.78119066510067559</v>
      </c>
      <c r="G29" s="67">
        <v>344</v>
      </c>
      <c r="H29" s="66">
        <v>44</v>
      </c>
      <c r="I29" s="66">
        <f t="shared" ref="I29:I34" si="4">G29/H29</f>
        <v>7.8181818181818183</v>
      </c>
      <c r="J29" s="66">
        <v>7</v>
      </c>
      <c r="K29" s="66">
        <v>2</v>
      </c>
      <c r="L29" s="67">
        <v>13514.2</v>
      </c>
      <c r="M29" s="67">
        <v>2092</v>
      </c>
      <c r="N29" s="65">
        <v>44575</v>
      </c>
      <c r="O29" s="64" t="s">
        <v>41</v>
      </c>
      <c r="P29" s="61"/>
      <c r="Q29" s="73"/>
      <c r="R29" s="73"/>
      <c r="S29" s="73"/>
      <c r="T29" s="73"/>
      <c r="U29" s="74"/>
      <c r="V29" s="74"/>
      <c r="W29" s="74"/>
      <c r="X29" s="60"/>
      <c r="Y29" s="74"/>
      <c r="Z29" s="75"/>
      <c r="AA29" s="75"/>
      <c r="AB29" s="60"/>
    </row>
    <row r="30" spans="1:28" ht="25.35" customHeight="1">
      <c r="A30" s="63">
        <v>16</v>
      </c>
      <c r="B30" s="63">
        <v>12</v>
      </c>
      <c r="C30" s="68" t="s">
        <v>262</v>
      </c>
      <c r="D30" s="67">
        <v>2228.38</v>
      </c>
      <c r="E30" s="67">
        <v>7303.6</v>
      </c>
      <c r="F30" s="70">
        <f t="shared" si="3"/>
        <v>-0.69489292951421222</v>
      </c>
      <c r="G30" s="67">
        <v>321</v>
      </c>
      <c r="H30" s="66">
        <v>13</v>
      </c>
      <c r="I30" s="66">
        <f t="shared" si="4"/>
        <v>24.692307692307693</v>
      </c>
      <c r="J30" s="66">
        <v>3</v>
      </c>
      <c r="K30" s="66">
        <v>5</v>
      </c>
      <c r="L30" s="67">
        <v>189509.26</v>
      </c>
      <c r="M30" s="67">
        <v>28028</v>
      </c>
      <c r="N30" s="65">
        <v>44554</v>
      </c>
      <c r="O30" s="64" t="s">
        <v>41</v>
      </c>
      <c r="P30" s="61"/>
      <c r="Q30" s="73"/>
      <c r="R30" s="73"/>
      <c r="S30" s="73"/>
      <c r="T30" s="73"/>
      <c r="U30" s="74"/>
      <c r="V30" s="74"/>
      <c r="W30" s="2"/>
      <c r="X30" s="60"/>
      <c r="Y30" s="74"/>
      <c r="Z30" s="75"/>
      <c r="AA30" s="75"/>
      <c r="AB30" s="60"/>
    </row>
    <row r="31" spans="1:28" ht="25.35" customHeight="1">
      <c r="A31" s="63">
        <v>17</v>
      </c>
      <c r="B31" s="63">
        <v>11</v>
      </c>
      <c r="C31" s="68" t="s">
        <v>248</v>
      </c>
      <c r="D31" s="67">
        <v>2224.4499999999998</v>
      </c>
      <c r="E31" s="66">
        <v>8008.15</v>
      </c>
      <c r="F31" s="70">
        <f t="shared" si="3"/>
        <v>-0.7222267315172668</v>
      </c>
      <c r="G31" s="67">
        <v>351</v>
      </c>
      <c r="H31" s="66">
        <v>17</v>
      </c>
      <c r="I31" s="66">
        <f t="shared" si="4"/>
        <v>20.647058823529413</v>
      </c>
      <c r="J31" s="66">
        <v>2</v>
      </c>
      <c r="K31" s="66">
        <v>4</v>
      </c>
      <c r="L31" s="67">
        <v>58797</v>
      </c>
      <c r="M31" s="67">
        <v>8970</v>
      </c>
      <c r="N31" s="65">
        <v>44561</v>
      </c>
      <c r="O31" s="64" t="s">
        <v>43</v>
      </c>
      <c r="P31" s="61"/>
      <c r="Q31" s="73"/>
      <c r="R31" s="73"/>
      <c r="S31" s="73"/>
      <c r="T31" s="73"/>
      <c r="U31" s="74"/>
      <c r="V31" s="74"/>
      <c r="W31" s="2"/>
      <c r="X31" s="60"/>
      <c r="Y31" s="74"/>
      <c r="Z31" s="75"/>
      <c r="AA31" s="75"/>
      <c r="AB31" s="60"/>
    </row>
    <row r="32" spans="1:28" ht="25.35" customHeight="1">
      <c r="A32" s="63">
        <v>18</v>
      </c>
      <c r="B32" s="63" t="s">
        <v>58</v>
      </c>
      <c r="C32" s="68" t="s">
        <v>148</v>
      </c>
      <c r="D32" s="67">
        <v>1654.5</v>
      </c>
      <c r="E32" s="66" t="s">
        <v>36</v>
      </c>
      <c r="F32" s="66" t="s">
        <v>36</v>
      </c>
      <c r="G32" s="67">
        <v>244</v>
      </c>
      <c r="H32" s="66">
        <v>4</v>
      </c>
      <c r="I32" s="66">
        <f t="shared" si="4"/>
        <v>61</v>
      </c>
      <c r="J32" s="66">
        <v>4</v>
      </c>
      <c r="K32" s="66">
        <v>0</v>
      </c>
      <c r="L32" s="67">
        <v>1654.5</v>
      </c>
      <c r="M32" s="67">
        <v>244</v>
      </c>
      <c r="N32" s="65" t="s">
        <v>60</v>
      </c>
      <c r="O32" s="64" t="s">
        <v>139</v>
      </c>
      <c r="P32" s="61"/>
      <c r="Q32" s="73"/>
      <c r="R32" s="73"/>
      <c r="S32" s="73"/>
      <c r="T32" s="73"/>
      <c r="U32" s="74"/>
      <c r="V32" s="74"/>
      <c r="W32" s="2"/>
      <c r="X32" s="60"/>
      <c r="Y32" s="74"/>
      <c r="Z32" s="75"/>
      <c r="AA32" s="75"/>
      <c r="AB32" s="60"/>
    </row>
    <row r="33" spans="1:28" ht="25.35" customHeight="1">
      <c r="A33" s="63">
        <v>19</v>
      </c>
      <c r="B33" s="63">
        <v>14</v>
      </c>
      <c r="C33" s="68" t="s">
        <v>171</v>
      </c>
      <c r="D33" s="67">
        <v>1561.67</v>
      </c>
      <c r="E33" s="67">
        <v>2092.62</v>
      </c>
      <c r="F33" s="70">
        <f t="shared" si="3"/>
        <v>-0.25372499546023636</v>
      </c>
      <c r="G33" s="67">
        <v>298</v>
      </c>
      <c r="H33" s="66">
        <v>10</v>
      </c>
      <c r="I33" s="66">
        <f t="shared" si="4"/>
        <v>29.8</v>
      </c>
      <c r="J33" s="66">
        <v>2</v>
      </c>
      <c r="K33" s="66">
        <v>9</v>
      </c>
      <c r="L33" s="67">
        <v>182548</v>
      </c>
      <c r="M33" s="67">
        <v>36503</v>
      </c>
      <c r="N33" s="65">
        <v>44526</v>
      </c>
      <c r="O33" s="64" t="s">
        <v>43</v>
      </c>
      <c r="P33" s="61"/>
      <c r="Q33" s="73"/>
      <c r="R33" s="73"/>
      <c r="S33" s="73"/>
      <c r="T33" s="73"/>
      <c r="U33" s="74"/>
      <c r="V33" s="74"/>
      <c r="W33" s="2"/>
      <c r="X33" s="60"/>
      <c r="Y33" s="74"/>
      <c r="Z33" s="75"/>
      <c r="AA33" s="75"/>
      <c r="AB33" s="60"/>
    </row>
    <row r="34" spans="1:28" ht="25.35" customHeight="1">
      <c r="A34" s="63">
        <v>20</v>
      </c>
      <c r="B34" s="63">
        <v>15</v>
      </c>
      <c r="C34" s="68" t="s">
        <v>187</v>
      </c>
      <c r="D34" s="67">
        <v>1005</v>
      </c>
      <c r="E34" s="67">
        <v>1394.5</v>
      </c>
      <c r="F34" s="70">
        <f t="shared" si="3"/>
        <v>-0.27931158121190391</v>
      </c>
      <c r="G34" s="67">
        <v>159</v>
      </c>
      <c r="H34" s="66">
        <v>6</v>
      </c>
      <c r="I34" s="66">
        <f t="shared" si="4"/>
        <v>26.5</v>
      </c>
      <c r="J34" s="66">
        <v>3</v>
      </c>
      <c r="K34" s="66">
        <v>19</v>
      </c>
      <c r="L34" s="67">
        <v>152748</v>
      </c>
      <c r="M34" s="67">
        <v>27001</v>
      </c>
      <c r="N34" s="65">
        <v>44456</v>
      </c>
      <c r="O34" s="64" t="s">
        <v>182</v>
      </c>
      <c r="P34" s="61"/>
      <c r="Q34" s="73"/>
      <c r="R34" s="73"/>
      <c r="S34" s="73"/>
      <c r="T34" s="73"/>
      <c r="U34" s="73"/>
      <c r="V34" s="74"/>
      <c r="W34" s="74"/>
      <c r="X34" s="60"/>
      <c r="Y34" s="75"/>
      <c r="AA34" s="75"/>
    </row>
    <row r="35" spans="1:28" ht="25.2" customHeight="1">
      <c r="A35" s="41"/>
      <c r="B35" s="41"/>
      <c r="C35" s="52" t="s">
        <v>66</v>
      </c>
      <c r="D35" s="62">
        <f>SUM(D23:D34)</f>
        <v>210001.70000000004</v>
      </c>
      <c r="E35" s="62">
        <v>353960.76999999996</v>
      </c>
      <c r="F35" s="20">
        <f t="shared" si="3"/>
        <v>-0.40670911072998267</v>
      </c>
      <c r="G35" s="62">
        <f>SUM(G23:G34)</f>
        <v>33782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>
        <v>13</v>
      </c>
      <c r="C37" s="68" t="s">
        <v>276</v>
      </c>
      <c r="D37" s="67">
        <v>994.5</v>
      </c>
      <c r="E37" s="66">
        <v>6774.84</v>
      </c>
      <c r="F37" s="70">
        <f>(D37-E37)/E37</f>
        <v>-0.85320686540198731</v>
      </c>
      <c r="G37" s="67">
        <v>194</v>
      </c>
      <c r="H37" s="66">
        <v>22</v>
      </c>
      <c r="I37" s="66">
        <f>G37/H37</f>
        <v>8.8181818181818183</v>
      </c>
      <c r="J37" s="66">
        <v>8</v>
      </c>
      <c r="K37" s="66">
        <v>4</v>
      </c>
      <c r="L37" s="67">
        <v>57619.91</v>
      </c>
      <c r="M37" s="67">
        <v>11860</v>
      </c>
      <c r="N37" s="65">
        <v>44561</v>
      </c>
      <c r="O37" s="64" t="s">
        <v>80</v>
      </c>
      <c r="P37" s="61"/>
      <c r="Q37" s="73"/>
      <c r="R37" s="73"/>
      <c r="S37" s="73"/>
      <c r="T37" s="73"/>
      <c r="U37" s="74"/>
      <c r="V37" s="74"/>
      <c r="W37" s="2"/>
      <c r="X37" s="60"/>
      <c r="Y37" s="74"/>
      <c r="Z37" s="75"/>
      <c r="AA37" s="75"/>
      <c r="AB37" s="60"/>
    </row>
    <row r="38" spans="1:28" ht="25.35" customHeight="1">
      <c r="A38" s="63">
        <v>22</v>
      </c>
      <c r="B38" s="63">
        <v>17</v>
      </c>
      <c r="C38" s="68" t="s">
        <v>156</v>
      </c>
      <c r="D38" s="67">
        <v>472</v>
      </c>
      <c r="E38" s="66">
        <v>750</v>
      </c>
      <c r="F38" s="70">
        <f t="shared" ref="F38:F45" si="5">(D38-E38)/E38</f>
        <v>-0.37066666666666664</v>
      </c>
      <c r="G38" s="67">
        <v>72</v>
      </c>
      <c r="H38" s="66">
        <v>3</v>
      </c>
      <c r="I38" s="66">
        <f t="shared" ref="I38:I44" si="6">G38/H38</f>
        <v>24</v>
      </c>
      <c r="J38" s="66">
        <v>2</v>
      </c>
      <c r="K38" s="66">
        <v>4</v>
      </c>
      <c r="L38" s="67">
        <v>7203</v>
      </c>
      <c r="M38" s="67">
        <v>1365</v>
      </c>
      <c r="N38" s="65">
        <v>44561</v>
      </c>
      <c r="P38" s="61"/>
      <c r="Q38" s="73"/>
      <c r="R38" s="73"/>
      <c r="S38" s="73"/>
      <c r="T38" s="73"/>
      <c r="U38" s="74"/>
      <c r="V38" s="74"/>
      <c r="W38" s="2"/>
      <c r="X38" s="60"/>
      <c r="Y38" s="74"/>
      <c r="Z38" s="75"/>
      <c r="AA38" s="75"/>
      <c r="AB38" s="60"/>
    </row>
    <row r="39" spans="1:28" ht="25.35" customHeight="1">
      <c r="A39" s="63">
        <v>23</v>
      </c>
      <c r="B39" s="29">
        <v>16</v>
      </c>
      <c r="C39" s="68" t="s">
        <v>149</v>
      </c>
      <c r="D39" s="67">
        <v>438</v>
      </c>
      <c r="E39" s="66">
        <v>892</v>
      </c>
      <c r="F39" s="70">
        <f t="shared" si="5"/>
        <v>-0.50896860986547088</v>
      </c>
      <c r="G39" s="67">
        <v>101</v>
      </c>
      <c r="H39" s="66">
        <v>3</v>
      </c>
      <c r="I39" s="66">
        <f t="shared" si="6"/>
        <v>33.666666666666664</v>
      </c>
      <c r="J39" s="66">
        <v>2</v>
      </c>
      <c r="K39" s="66">
        <v>8</v>
      </c>
      <c r="L39" s="67">
        <v>10068</v>
      </c>
      <c r="M39" s="67">
        <v>2081</v>
      </c>
      <c r="N39" s="65">
        <v>44533</v>
      </c>
      <c r="O39" s="64" t="s">
        <v>139</v>
      </c>
      <c r="P39" s="61"/>
      <c r="Q39" s="73"/>
      <c r="R39" s="73"/>
      <c r="S39" s="73"/>
      <c r="T39" s="73"/>
      <c r="U39" s="74"/>
      <c r="V39" s="74"/>
      <c r="W39" s="75"/>
      <c r="X39" s="60"/>
      <c r="Y39" s="75"/>
      <c r="Z39" s="74"/>
      <c r="AA39" s="2"/>
      <c r="AB39" s="60"/>
    </row>
    <row r="40" spans="1:28" ht="25.35" customHeight="1">
      <c r="A40" s="63">
        <v>24</v>
      </c>
      <c r="B40" s="63">
        <v>19</v>
      </c>
      <c r="C40" s="68" t="s">
        <v>121</v>
      </c>
      <c r="D40" s="67">
        <v>322</v>
      </c>
      <c r="E40" s="67">
        <v>472.13</v>
      </c>
      <c r="F40" s="70">
        <f t="shared" si="5"/>
        <v>-0.31798445343443543</v>
      </c>
      <c r="G40" s="67">
        <v>51</v>
      </c>
      <c r="H40" s="66">
        <v>3</v>
      </c>
      <c r="I40" s="66">
        <f t="shared" si="6"/>
        <v>17</v>
      </c>
      <c r="J40" s="66">
        <v>1</v>
      </c>
      <c r="K40" s="66">
        <v>10</v>
      </c>
      <c r="L40" s="67">
        <v>29026.25</v>
      </c>
      <c r="M40" s="67">
        <v>5138</v>
      </c>
      <c r="N40" s="65">
        <v>44519</v>
      </c>
      <c r="O40" s="64" t="s">
        <v>122</v>
      </c>
      <c r="P40" s="9"/>
      <c r="Q40" s="73"/>
      <c r="R40" s="73"/>
      <c r="S40" s="73"/>
      <c r="T40" s="73"/>
      <c r="U40" s="74"/>
      <c r="V40" s="74"/>
      <c r="W40" s="2"/>
      <c r="X40" s="60"/>
      <c r="Y40" s="74"/>
      <c r="Z40" s="75"/>
      <c r="AA40" s="75"/>
      <c r="AB40" s="60"/>
    </row>
    <row r="41" spans="1:28" ht="25.35" customHeight="1">
      <c r="A41" s="63">
        <v>25</v>
      </c>
      <c r="B41" s="63">
        <v>25</v>
      </c>
      <c r="C41" s="68" t="s">
        <v>162</v>
      </c>
      <c r="D41" s="67">
        <v>216.1</v>
      </c>
      <c r="E41" s="67">
        <v>186</v>
      </c>
      <c r="F41" s="70">
        <f t="shared" si="5"/>
        <v>0.16182795698924729</v>
      </c>
      <c r="G41" s="67">
        <v>35</v>
      </c>
      <c r="H41" s="66">
        <v>4</v>
      </c>
      <c r="I41" s="66">
        <f t="shared" si="6"/>
        <v>8.75</v>
      </c>
      <c r="J41" s="66">
        <v>2</v>
      </c>
      <c r="K41" s="66">
        <v>8</v>
      </c>
      <c r="L41" s="67">
        <v>10404.41</v>
      </c>
      <c r="M41" s="67">
        <v>1859</v>
      </c>
      <c r="N41" s="65">
        <v>44533</v>
      </c>
      <c r="O41" s="64" t="s">
        <v>50</v>
      </c>
      <c r="P41" s="61"/>
      <c r="Q41" s="73"/>
      <c r="R41" s="73"/>
      <c r="S41" s="73"/>
      <c r="T41" s="73"/>
      <c r="U41" s="73"/>
      <c r="V41" s="73"/>
      <c r="W41" s="73"/>
      <c r="X41" s="73"/>
      <c r="Y41" s="74"/>
      <c r="Z41" s="75"/>
      <c r="AA41" s="75"/>
      <c r="AB41" s="60"/>
    </row>
    <row r="42" spans="1:28" ht="25.35" customHeight="1">
      <c r="A42" s="63">
        <v>26</v>
      </c>
      <c r="B42" s="76">
        <v>28</v>
      </c>
      <c r="C42" s="68" t="s">
        <v>277</v>
      </c>
      <c r="D42" s="67">
        <v>195.5</v>
      </c>
      <c r="E42" s="67">
        <v>100</v>
      </c>
      <c r="F42" s="70">
        <f t="shared" si="5"/>
        <v>0.95499999999999996</v>
      </c>
      <c r="G42" s="67">
        <v>41</v>
      </c>
      <c r="H42" s="66">
        <v>4</v>
      </c>
      <c r="I42" s="66">
        <f t="shared" si="6"/>
        <v>10.25</v>
      </c>
      <c r="J42" s="66">
        <v>4</v>
      </c>
      <c r="K42" s="66">
        <v>5</v>
      </c>
      <c r="L42" s="67">
        <v>3654.5</v>
      </c>
      <c r="M42" s="67">
        <v>810</v>
      </c>
      <c r="N42" s="65">
        <v>44554</v>
      </c>
      <c r="O42" s="64" t="s">
        <v>80</v>
      </c>
      <c r="P42" s="61"/>
      <c r="Q42" s="73"/>
      <c r="R42" s="73"/>
      <c r="S42" s="73"/>
      <c r="T42" s="73"/>
      <c r="U42" s="73"/>
      <c r="V42" s="73"/>
      <c r="W42" s="73"/>
      <c r="X42" s="60"/>
      <c r="Y42" s="75"/>
      <c r="Z42" s="75"/>
      <c r="AA42" s="2"/>
      <c r="AB42" s="60"/>
    </row>
    <row r="43" spans="1:28" ht="25.35" customHeight="1">
      <c r="A43" s="63">
        <v>27</v>
      </c>
      <c r="B43" s="63">
        <v>20</v>
      </c>
      <c r="C43" s="68" t="s">
        <v>93</v>
      </c>
      <c r="D43" s="67">
        <v>139</v>
      </c>
      <c r="E43" s="67">
        <v>418.5</v>
      </c>
      <c r="F43" s="70">
        <f t="shared" si="5"/>
        <v>-0.66786140979689368</v>
      </c>
      <c r="G43" s="67">
        <v>21</v>
      </c>
      <c r="H43" s="66">
        <v>1</v>
      </c>
      <c r="I43" s="66">
        <f t="shared" si="6"/>
        <v>21</v>
      </c>
      <c r="J43" s="66">
        <v>1</v>
      </c>
      <c r="K43" s="66">
        <v>11</v>
      </c>
      <c r="L43" s="67">
        <v>46150</v>
      </c>
      <c r="M43" s="67">
        <v>7800</v>
      </c>
      <c r="N43" s="65">
        <v>44512</v>
      </c>
      <c r="O43" s="64" t="s">
        <v>84</v>
      </c>
      <c r="P43" s="61"/>
      <c r="Q43" s="73"/>
      <c r="R43" s="73"/>
      <c r="S43" s="73"/>
      <c r="T43" s="75"/>
      <c r="U43" s="75"/>
      <c r="V43" s="74"/>
      <c r="W43" s="75"/>
      <c r="X43" s="74"/>
      <c r="Y43" s="60"/>
      <c r="Z43" s="2"/>
      <c r="AA43" s="75"/>
      <c r="AB43" s="60"/>
    </row>
    <row r="44" spans="1:28" ht="25.35" customHeight="1">
      <c r="A44" s="63">
        <v>28</v>
      </c>
      <c r="B44" s="63">
        <v>24</v>
      </c>
      <c r="C44" s="68" t="s">
        <v>252</v>
      </c>
      <c r="D44" s="67">
        <v>114</v>
      </c>
      <c r="E44" s="66">
        <v>249</v>
      </c>
      <c r="F44" s="70">
        <f t="shared" si="5"/>
        <v>-0.54216867469879515</v>
      </c>
      <c r="G44" s="67">
        <v>33</v>
      </c>
      <c r="H44" s="66">
        <v>2</v>
      </c>
      <c r="I44" s="66">
        <f t="shared" si="6"/>
        <v>16.5</v>
      </c>
      <c r="J44" s="66">
        <v>1</v>
      </c>
      <c r="K44" s="66">
        <v>2</v>
      </c>
      <c r="L44" s="67">
        <v>2772</v>
      </c>
      <c r="M44" s="67">
        <v>558</v>
      </c>
      <c r="N44" s="65">
        <v>44568</v>
      </c>
      <c r="O44" s="64" t="s">
        <v>139</v>
      </c>
      <c r="P44" s="61"/>
      <c r="Q44" s="73"/>
      <c r="R44" s="73"/>
      <c r="S44" s="73"/>
      <c r="T44" s="73"/>
      <c r="U44" s="74"/>
      <c r="V44" s="74"/>
      <c r="W44" s="60"/>
      <c r="X44" s="75"/>
      <c r="Y44" s="75"/>
      <c r="Z44" s="2"/>
      <c r="AA44" s="74"/>
      <c r="AB44" s="60"/>
    </row>
    <row r="45" spans="1:28" ht="25.35" customHeight="1">
      <c r="A45" s="63">
        <v>29</v>
      </c>
      <c r="B45" s="29">
        <v>27</v>
      </c>
      <c r="C45" s="68" t="s">
        <v>278</v>
      </c>
      <c r="D45" s="67">
        <v>98</v>
      </c>
      <c r="E45" s="66">
        <v>111</v>
      </c>
      <c r="F45" s="70">
        <f t="shared" si="5"/>
        <v>-0.11711711711711711</v>
      </c>
      <c r="G45" s="67">
        <v>29</v>
      </c>
      <c r="H45" s="66" t="s">
        <v>36</v>
      </c>
      <c r="I45" s="66" t="s">
        <v>36</v>
      </c>
      <c r="J45" s="66">
        <v>1</v>
      </c>
      <c r="K45" s="66" t="s">
        <v>36</v>
      </c>
      <c r="L45" s="67">
        <v>7452</v>
      </c>
      <c r="M45" s="67">
        <v>1634</v>
      </c>
      <c r="N45" s="65">
        <v>44533</v>
      </c>
      <c r="O45" s="64" t="s">
        <v>47</v>
      </c>
      <c r="P45" s="61"/>
      <c r="Q45" s="73"/>
      <c r="R45" s="73"/>
      <c r="S45" s="73"/>
      <c r="T45" s="73"/>
      <c r="U45" s="74"/>
      <c r="V45" s="74"/>
      <c r="W45" s="75"/>
      <c r="X45" s="60"/>
      <c r="Y45" s="75"/>
      <c r="Z45" s="74"/>
      <c r="AA45" s="2"/>
      <c r="AB45" s="60"/>
    </row>
    <row r="46" spans="1:28" ht="25.35" customHeight="1">
      <c r="A46" s="63">
        <v>30</v>
      </c>
      <c r="B46" s="66" t="s">
        <v>36</v>
      </c>
      <c r="C46" s="68" t="s">
        <v>264</v>
      </c>
      <c r="D46" s="67">
        <v>83</v>
      </c>
      <c r="E46" s="66" t="s">
        <v>36</v>
      </c>
      <c r="F46" s="66" t="s">
        <v>36</v>
      </c>
      <c r="G46" s="67">
        <v>23</v>
      </c>
      <c r="H46" s="66">
        <v>1</v>
      </c>
      <c r="I46" s="66">
        <f>G46/H46</f>
        <v>23</v>
      </c>
      <c r="J46" s="66">
        <v>1</v>
      </c>
      <c r="K46" s="66" t="s">
        <v>36</v>
      </c>
      <c r="L46" s="67">
        <v>8076</v>
      </c>
      <c r="M46" s="67">
        <v>1404</v>
      </c>
      <c r="N46" s="65">
        <v>44540</v>
      </c>
      <c r="O46" s="64" t="s">
        <v>43</v>
      </c>
      <c r="P46" s="61"/>
      <c r="R46" s="54"/>
      <c r="T46" s="61"/>
      <c r="U46" s="60"/>
      <c r="V46" s="60"/>
      <c r="W46" s="75"/>
      <c r="X46" s="74"/>
      <c r="Y46" s="75"/>
      <c r="AA46" s="60"/>
    </row>
    <row r="47" spans="1:28" ht="25.2" customHeight="1">
      <c r="A47" s="41"/>
      <c r="B47" s="41"/>
      <c r="C47" s="52" t="s">
        <v>90</v>
      </c>
      <c r="D47" s="62">
        <f>SUM(D35:D46)</f>
        <v>213073.80000000005</v>
      </c>
      <c r="E47" s="62">
        <v>355804.43</v>
      </c>
      <c r="F47" s="20">
        <f>(D47-E47)/E47</f>
        <v>-0.40114910879552551</v>
      </c>
      <c r="G47" s="62">
        <f>SUM(G35:G46)</f>
        <v>34382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3">
        <v>32</v>
      </c>
      <c r="C49" s="68" t="s">
        <v>279</v>
      </c>
      <c r="D49" s="67">
        <v>37</v>
      </c>
      <c r="E49" s="67">
        <v>39.799999999999997</v>
      </c>
      <c r="F49" s="70">
        <f>(D49-E49)/E49</f>
        <v>-7.0351758793969779E-2</v>
      </c>
      <c r="G49" s="67">
        <v>15</v>
      </c>
      <c r="H49" s="66">
        <v>1</v>
      </c>
      <c r="I49" s="66">
        <f>G49/H49</f>
        <v>15</v>
      </c>
      <c r="J49" s="66">
        <v>1</v>
      </c>
      <c r="K49" s="66">
        <v>7</v>
      </c>
      <c r="L49" s="67">
        <v>41793.26</v>
      </c>
      <c r="M49" s="67">
        <v>8864</v>
      </c>
      <c r="N49" s="65">
        <v>44540</v>
      </c>
      <c r="O49" s="64" t="s">
        <v>50</v>
      </c>
      <c r="P49" s="61"/>
      <c r="Q49" s="73"/>
      <c r="R49" s="73"/>
      <c r="S49" s="73"/>
      <c r="T49" s="73"/>
      <c r="U49" s="74"/>
      <c r="V49" s="74"/>
      <c r="W49" s="60"/>
      <c r="X49" s="74"/>
      <c r="Y49" s="75"/>
      <c r="Z49" s="75"/>
      <c r="AA49" s="2"/>
      <c r="AB49" s="60"/>
    </row>
    <row r="50" spans="1:28" ht="25.35" customHeight="1">
      <c r="A50" s="63">
        <v>32</v>
      </c>
      <c r="B50" s="23">
        <v>23</v>
      </c>
      <c r="C50" s="68" t="s">
        <v>280</v>
      </c>
      <c r="D50" s="67">
        <v>14</v>
      </c>
      <c r="E50" s="66">
        <v>250</v>
      </c>
      <c r="F50" s="70">
        <f>(D50-E50)/E50</f>
        <v>-0.94399999999999995</v>
      </c>
      <c r="G50" s="67">
        <v>6</v>
      </c>
      <c r="H50" s="66">
        <v>2</v>
      </c>
      <c r="I50" s="66">
        <f>G50/H50</f>
        <v>3</v>
      </c>
      <c r="J50" s="66">
        <v>1</v>
      </c>
      <c r="K50" s="66">
        <v>2</v>
      </c>
      <c r="L50" s="67">
        <v>2408.39</v>
      </c>
      <c r="M50" s="67">
        <v>465</v>
      </c>
      <c r="N50" s="65">
        <v>44554</v>
      </c>
      <c r="O50" s="64" t="s">
        <v>120</v>
      </c>
      <c r="P50" s="61"/>
      <c r="Q50" s="73"/>
      <c r="R50" s="73"/>
      <c r="S50" s="73"/>
      <c r="T50" s="73"/>
      <c r="U50" s="74"/>
      <c r="V50" s="74"/>
      <c r="W50" s="74"/>
      <c r="X50" s="60"/>
      <c r="Z50" s="75"/>
      <c r="AA50" s="75"/>
    </row>
    <row r="51" spans="1:28" ht="25.35" customHeight="1">
      <c r="A51" s="41"/>
      <c r="B51" s="41"/>
      <c r="C51" s="52" t="s">
        <v>113</v>
      </c>
      <c r="D51" s="62">
        <f>SUM(D47:D50)</f>
        <v>213124.80000000005</v>
      </c>
      <c r="E51" s="62">
        <v>355907.73</v>
      </c>
      <c r="F51" s="20">
        <f>(D51-E51)/E51</f>
        <v>-0.401179625966539</v>
      </c>
      <c r="G51" s="62">
        <f t="shared" ref="G51" si="7">SUM(G47:G50)</f>
        <v>34403</v>
      </c>
      <c r="H51" s="62"/>
      <c r="I51" s="43"/>
      <c r="J51" s="42"/>
      <c r="K51" s="44"/>
      <c r="L51" s="45"/>
      <c r="M51" s="49"/>
      <c r="N51" s="46"/>
      <c r="O51" s="53"/>
      <c r="R51" s="61"/>
    </row>
    <row r="52" spans="1:28" ht="23.1" customHeight="1"/>
    <row r="53" spans="1:28" ht="17.25" customHeight="1"/>
    <row r="64" spans="1:28">
      <c r="R64" s="61"/>
    </row>
    <row r="69" spans="16:16">
      <c r="P69" s="61"/>
    </row>
    <row r="73" spans="16:16" ht="12" customHeight="1"/>
  </sheetData>
  <sortState xmlns:xlrd2="http://schemas.microsoft.com/office/spreadsheetml/2017/richdata2" ref="B13:O50">
    <sortCondition descending="1" ref="D13:D50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2DF75-6CC2-4C2A-B8D1-ED5BEBDEC088}">
  <dimension ref="A1:AB74"/>
  <sheetViews>
    <sheetView topLeftCell="A28" zoomScale="60" zoomScaleNormal="60" workbookViewId="0">
      <selection activeCell="C45" sqref="C4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88671875" style="1" customWidth="1"/>
    <col min="25" max="25" width="12" style="1" bestFit="1" customWidth="1"/>
    <col min="26" max="26" width="10.88671875" style="1" bestFit="1" customWidth="1"/>
    <col min="27" max="27" width="12.5546875" style="1" bestFit="1" customWidth="1"/>
    <col min="28" max="16384" width="8.88671875" style="1"/>
  </cols>
  <sheetData>
    <row r="1" spans="1:28" ht="19.5" customHeight="1">
      <c r="E1" s="30" t="s">
        <v>281</v>
      </c>
      <c r="F1" s="30"/>
      <c r="G1" s="30"/>
      <c r="H1" s="30"/>
      <c r="I1" s="30"/>
    </row>
    <row r="2" spans="1:28" ht="19.5" customHeight="1">
      <c r="E2" s="30" t="s">
        <v>282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8">
      <c r="A6" s="207"/>
      <c r="B6" s="207"/>
      <c r="C6" s="212"/>
      <c r="D6" s="32" t="s">
        <v>273</v>
      </c>
      <c r="E6" s="32" t="s">
        <v>283</v>
      </c>
      <c r="F6" s="212"/>
      <c r="G6" s="212" t="s">
        <v>273</v>
      </c>
      <c r="H6" s="212"/>
      <c r="I6" s="212"/>
      <c r="J6" s="212"/>
      <c r="K6" s="212"/>
      <c r="L6" s="212"/>
      <c r="M6" s="212"/>
      <c r="N6" s="212"/>
      <c r="O6" s="212"/>
    </row>
    <row r="7" spans="1:28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8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28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8">
      <c r="A10" s="207"/>
      <c r="B10" s="207"/>
      <c r="C10" s="212"/>
      <c r="D10" s="84" t="s">
        <v>274</v>
      </c>
      <c r="E10" s="84" t="s">
        <v>284</v>
      </c>
      <c r="F10" s="212"/>
      <c r="G10" s="84" t="s">
        <v>274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8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8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4"/>
      <c r="Y12" s="60"/>
      <c r="AA12" s="2"/>
    </row>
    <row r="13" spans="1:28" ht="25.35" customHeight="1">
      <c r="A13" s="63">
        <v>1</v>
      </c>
      <c r="B13" s="63">
        <v>1</v>
      </c>
      <c r="C13" s="68" t="s">
        <v>183</v>
      </c>
      <c r="D13" s="67">
        <v>93771.98</v>
      </c>
      <c r="E13" s="66">
        <v>149529.79000000004</v>
      </c>
      <c r="F13" s="70">
        <f>(D13-E13)/E13</f>
        <v>-0.37288763663748892</v>
      </c>
      <c r="G13" s="67">
        <v>12279</v>
      </c>
      <c r="H13" s="66">
        <v>279</v>
      </c>
      <c r="I13" s="66">
        <f t="shared" ref="I13:I18" si="0">G13/H13</f>
        <v>44.01075268817204</v>
      </c>
      <c r="J13" s="66">
        <v>15</v>
      </c>
      <c r="K13" s="66">
        <v>3</v>
      </c>
      <c r="L13" s="67">
        <v>482420.66</v>
      </c>
      <c r="M13" s="67">
        <v>67917</v>
      </c>
      <c r="N13" s="65">
        <v>44561</v>
      </c>
      <c r="O13" s="64" t="s">
        <v>184</v>
      </c>
      <c r="P13" s="61"/>
      <c r="Q13" s="73"/>
      <c r="R13" s="73"/>
      <c r="S13" s="73"/>
      <c r="T13" s="73"/>
      <c r="U13" s="74"/>
      <c r="V13" s="74"/>
      <c r="W13" s="74"/>
      <c r="X13" s="60"/>
      <c r="Y13" s="75"/>
      <c r="Z13" s="60"/>
      <c r="AA13" s="75"/>
    </row>
    <row r="14" spans="1:28" ht="25.35" customHeight="1">
      <c r="A14" s="63">
        <v>2</v>
      </c>
      <c r="B14" s="63">
        <v>2</v>
      </c>
      <c r="C14" s="68" t="s">
        <v>213</v>
      </c>
      <c r="D14" s="67">
        <v>46779.57</v>
      </c>
      <c r="E14" s="67">
        <v>67792.95</v>
      </c>
      <c r="F14" s="70">
        <f>(D14-E14)/E14</f>
        <v>-0.30996408918626489</v>
      </c>
      <c r="G14" s="67">
        <v>6748</v>
      </c>
      <c r="H14" s="66">
        <v>178</v>
      </c>
      <c r="I14" s="66">
        <f t="shared" si="0"/>
        <v>37.91011235955056</v>
      </c>
      <c r="J14" s="66">
        <v>10</v>
      </c>
      <c r="K14" s="66">
        <v>5</v>
      </c>
      <c r="L14" s="67">
        <v>718325.13</v>
      </c>
      <c r="M14" s="67">
        <v>103916</v>
      </c>
      <c r="N14" s="65">
        <v>44547</v>
      </c>
      <c r="O14" s="64" t="s">
        <v>142</v>
      </c>
      <c r="P14" s="61"/>
      <c r="Q14" s="73"/>
      <c r="R14" s="73"/>
      <c r="S14" s="73"/>
      <c r="T14" s="73"/>
      <c r="U14" s="74"/>
      <c r="V14" s="74"/>
      <c r="W14" s="60"/>
      <c r="X14" s="75"/>
      <c r="Y14" s="74"/>
      <c r="Z14" s="75"/>
      <c r="AA14" s="2"/>
      <c r="AB14" s="60"/>
    </row>
    <row r="15" spans="1:28" ht="25.35" customHeight="1">
      <c r="A15" s="63">
        <v>3</v>
      </c>
      <c r="B15" s="63">
        <v>3</v>
      </c>
      <c r="C15" s="68" t="s">
        <v>62</v>
      </c>
      <c r="D15" s="67">
        <v>41511.089999999997</v>
      </c>
      <c r="E15" s="66">
        <v>60408.88</v>
      </c>
      <c r="F15" s="70">
        <f>(D15-E15)/E15</f>
        <v>-0.31283132546076009</v>
      </c>
      <c r="G15" s="67">
        <v>7951</v>
      </c>
      <c r="H15" s="66">
        <v>244</v>
      </c>
      <c r="I15" s="66">
        <f t="shared" si="0"/>
        <v>32.58606557377049</v>
      </c>
      <c r="J15" s="66">
        <v>18</v>
      </c>
      <c r="K15" s="66">
        <v>2</v>
      </c>
      <c r="L15" s="67">
        <v>113829</v>
      </c>
      <c r="M15" s="67">
        <v>22412</v>
      </c>
      <c r="N15" s="65">
        <v>44568</v>
      </c>
      <c r="O15" s="64" t="s">
        <v>39</v>
      </c>
      <c r="P15" s="61"/>
      <c r="Q15" s="73"/>
      <c r="R15" s="73"/>
      <c r="S15" s="73"/>
      <c r="T15" s="73"/>
      <c r="U15" s="74"/>
      <c r="V15" s="74"/>
      <c r="W15" s="60"/>
      <c r="X15" s="75"/>
      <c r="Y15" s="75"/>
      <c r="Z15" s="74"/>
      <c r="AA15" s="2"/>
      <c r="AB15" s="60"/>
    </row>
    <row r="16" spans="1:28" ht="25.35" customHeight="1">
      <c r="A16" s="63">
        <v>4</v>
      </c>
      <c r="B16" s="63" t="s">
        <v>34</v>
      </c>
      <c r="C16" s="68" t="s">
        <v>234</v>
      </c>
      <c r="D16" s="67">
        <v>39221.19</v>
      </c>
      <c r="E16" s="66" t="s">
        <v>36</v>
      </c>
      <c r="F16" s="66" t="s">
        <v>36</v>
      </c>
      <c r="G16" s="67">
        <v>5542</v>
      </c>
      <c r="H16" s="66">
        <v>208</v>
      </c>
      <c r="I16" s="66">
        <f t="shared" si="0"/>
        <v>26.64423076923077</v>
      </c>
      <c r="J16" s="66">
        <v>15</v>
      </c>
      <c r="K16" s="66">
        <v>1</v>
      </c>
      <c r="L16" s="67">
        <v>39221</v>
      </c>
      <c r="M16" s="67">
        <v>5542</v>
      </c>
      <c r="N16" s="65">
        <v>44575</v>
      </c>
      <c r="O16" s="64" t="s">
        <v>39</v>
      </c>
      <c r="P16" s="61"/>
      <c r="Q16" s="73"/>
      <c r="R16" s="73"/>
      <c r="S16" s="73"/>
      <c r="T16" s="73"/>
      <c r="U16" s="74"/>
      <c r="V16" s="74"/>
      <c r="W16" s="74"/>
      <c r="X16" s="2"/>
      <c r="Y16" s="60"/>
      <c r="Z16" s="75"/>
      <c r="AA16" s="75"/>
      <c r="AB16" s="60"/>
    </row>
    <row r="17" spans="1:28" ht="25.35" customHeight="1">
      <c r="A17" s="63">
        <v>5</v>
      </c>
      <c r="B17" s="63">
        <v>4</v>
      </c>
      <c r="C17" s="68" t="s">
        <v>70</v>
      </c>
      <c r="D17" s="67">
        <v>26107.37</v>
      </c>
      <c r="E17" s="67">
        <v>40467.82</v>
      </c>
      <c r="F17" s="70">
        <f>(D17-E17)/E17</f>
        <v>-0.35486097348461076</v>
      </c>
      <c r="G17" s="67">
        <v>4934</v>
      </c>
      <c r="H17" s="66">
        <v>149</v>
      </c>
      <c r="I17" s="66">
        <f t="shared" si="0"/>
        <v>33.114093959731541</v>
      </c>
      <c r="J17" s="66">
        <v>10</v>
      </c>
      <c r="K17" s="66">
        <v>4</v>
      </c>
      <c r="L17" s="67">
        <v>264009</v>
      </c>
      <c r="M17" s="67">
        <v>54046</v>
      </c>
      <c r="N17" s="65">
        <v>44554</v>
      </c>
      <c r="O17" s="64" t="s">
        <v>37</v>
      </c>
      <c r="P17" s="61"/>
      <c r="Q17" s="73"/>
      <c r="R17" s="73"/>
      <c r="S17" s="73"/>
      <c r="T17" s="73"/>
      <c r="U17" s="74"/>
      <c r="V17" s="74"/>
      <c r="W17" s="74"/>
      <c r="X17" s="2"/>
      <c r="Y17" s="60"/>
      <c r="Z17" s="75"/>
      <c r="AA17" s="75"/>
      <c r="AB17" s="60"/>
    </row>
    <row r="18" spans="1:28" ht="25.35" customHeight="1">
      <c r="A18" s="63">
        <v>6</v>
      </c>
      <c r="B18" s="63">
        <v>5</v>
      </c>
      <c r="C18" s="68" t="s">
        <v>161</v>
      </c>
      <c r="D18" s="67">
        <v>18798.52</v>
      </c>
      <c r="E18" s="67">
        <v>28785.65</v>
      </c>
      <c r="F18" s="70">
        <f>(D18-E18)/E18</f>
        <v>-0.34694821899105982</v>
      </c>
      <c r="G18" s="67">
        <v>2712</v>
      </c>
      <c r="H18" s="66">
        <v>70</v>
      </c>
      <c r="I18" s="66">
        <f t="shared" si="0"/>
        <v>38.74285714285714</v>
      </c>
      <c r="J18" s="66">
        <v>9</v>
      </c>
      <c r="K18" s="66">
        <v>8</v>
      </c>
      <c r="L18" s="67">
        <v>607733</v>
      </c>
      <c r="M18" s="67">
        <v>87462</v>
      </c>
      <c r="N18" s="65">
        <v>44526</v>
      </c>
      <c r="O18" s="64" t="s">
        <v>37</v>
      </c>
      <c r="P18" s="61"/>
      <c r="Q18" s="73"/>
      <c r="R18" s="73"/>
      <c r="S18" s="73"/>
      <c r="T18" s="73"/>
      <c r="U18" s="74"/>
      <c r="V18" s="74"/>
      <c r="W18" s="74"/>
      <c r="X18" s="2"/>
      <c r="Y18" s="60"/>
      <c r="Z18" s="75"/>
      <c r="AA18" s="75"/>
      <c r="AB18" s="60"/>
    </row>
    <row r="19" spans="1:28" ht="25.35" customHeight="1">
      <c r="A19" s="63">
        <v>7</v>
      </c>
      <c r="B19" s="63" t="s">
        <v>34</v>
      </c>
      <c r="C19" s="68" t="s">
        <v>160</v>
      </c>
      <c r="D19" s="67">
        <v>18725</v>
      </c>
      <c r="E19" s="66" t="s">
        <v>36</v>
      </c>
      <c r="F19" s="66" t="s">
        <v>36</v>
      </c>
      <c r="G19" s="67">
        <v>3024</v>
      </c>
      <c r="H19" s="66" t="s">
        <v>36</v>
      </c>
      <c r="I19" s="66" t="s">
        <v>36</v>
      </c>
      <c r="J19" s="66">
        <v>19</v>
      </c>
      <c r="K19" s="66">
        <v>1</v>
      </c>
      <c r="L19" s="67">
        <v>24251</v>
      </c>
      <c r="M19" s="67">
        <v>4014</v>
      </c>
      <c r="N19" s="65">
        <v>44575</v>
      </c>
      <c r="O19" s="64" t="s">
        <v>47</v>
      </c>
      <c r="P19" s="61"/>
      <c r="Q19" s="73"/>
      <c r="R19" s="73"/>
      <c r="S19" s="73"/>
      <c r="T19" s="73"/>
      <c r="U19" s="74"/>
      <c r="V19" s="74"/>
      <c r="W19" s="74"/>
      <c r="X19" s="2"/>
      <c r="Y19" s="60"/>
      <c r="Z19" s="75"/>
      <c r="AA19" s="75"/>
      <c r="AB19" s="60"/>
    </row>
    <row r="20" spans="1:28" ht="25.35" customHeight="1">
      <c r="A20" s="63">
        <v>8</v>
      </c>
      <c r="B20" s="63" t="s">
        <v>34</v>
      </c>
      <c r="C20" s="68" t="s">
        <v>230</v>
      </c>
      <c r="D20" s="67">
        <v>16885</v>
      </c>
      <c r="E20" s="66" t="s">
        <v>36</v>
      </c>
      <c r="F20" s="66" t="s">
        <v>36</v>
      </c>
      <c r="G20" s="67">
        <v>3561</v>
      </c>
      <c r="H20" s="66" t="s">
        <v>36</v>
      </c>
      <c r="I20" s="66" t="s">
        <v>36</v>
      </c>
      <c r="J20" s="66">
        <v>18</v>
      </c>
      <c r="K20" s="66">
        <v>1</v>
      </c>
      <c r="L20" s="67">
        <v>16885</v>
      </c>
      <c r="M20" s="67">
        <v>3561</v>
      </c>
      <c r="N20" s="65">
        <v>44575</v>
      </c>
      <c r="O20" s="64" t="s">
        <v>47</v>
      </c>
      <c r="P20" s="61"/>
      <c r="Q20" s="73"/>
      <c r="R20" s="73"/>
      <c r="S20" s="73"/>
      <c r="T20" s="73"/>
      <c r="U20" s="74"/>
      <c r="V20" s="74"/>
      <c r="W20" s="60"/>
      <c r="X20" s="75"/>
      <c r="Y20" s="75"/>
      <c r="Z20" s="74"/>
      <c r="AA20" s="2"/>
      <c r="AB20" s="60"/>
    </row>
    <row r="21" spans="1:28" ht="25.35" customHeight="1">
      <c r="A21" s="63">
        <v>9</v>
      </c>
      <c r="B21" s="63">
        <v>6</v>
      </c>
      <c r="C21" s="68" t="s">
        <v>250</v>
      </c>
      <c r="D21" s="67">
        <v>12793.18</v>
      </c>
      <c r="E21" s="66">
        <v>20777.68</v>
      </c>
      <c r="F21" s="70">
        <f>(D21-E21)/E21</f>
        <v>-0.38428255705160536</v>
      </c>
      <c r="G21" s="67">
        <v>1809</v>
      </c>
      <c r="H21" s="66">
        <v>76</v>
      </c>
      <c r="I21" s="66">
        <f>G21/H21</f>
        <v>23.80263157894737</v>
      </c>
      <c r="J21" s="66">
        <v>8</v>
      </c>
      <c r="K21" s="66">
        <v>2</v>
      </c>
      <c r="L21" s="67">
        <v>33571</v>
      </c>
      <c r="M21" s="67">
        <v>4823</v>
      </c>
      <c r="N21" s="65">
        <v>44568</v>
      </c>
      <c r="O21" s="64" t="s">
        <v>84</v>
      </c>
      <c r="P21" s="61"/>
      <c r="Q21" s="73"/>
      <c r="R21" s="73"/>
      <c r="S21" s="73"/>
      <c r="T21" s="73"/>
      <c r="U21" s="74"/>
      <c r="V21" s="74"/>
      <c r="W21" s="2"/>
      <c r="X21" s="74"/>
      <c r="Y21" s="60"/>
      <c r="Z21" s="75"/>
      <c r="AA21" s="75"/>
      <c r="AB21" s="60"/>
    </row>
    <row r="22" spans="1:28" ht="25.35" customHeight="1">
      <c r="A22" s="63">
        <v>10</v>
      </c>
      <c r="B22" s="63" t="s">
        <v>34</v>
      </c>
      <c r="C22" s="68" t="s">
        <v>275</v>
      </c>
      <c r="D22" s="67">
        <v>10549.23</v>
      </c>
      <c r="E22" s="66" t="s">
        <v>36</v>
      </c>
      <c r="F22" s="66" t="s">
        <v>36</v>
      </c>
      <c r="G22" s="67">
        <v>1650</v>
      </c>
      <c r="H22" s="66">
        <v>141</v>
      </c>
      <c r="I22" s="66">
        <f>G22/H22</f>
        <v>11.702127659574469</v>
      </c>
      <c r="J22" s="66">
        <v>13</v>
      </c>
      <c r="K22" s="66">
        <v>1</v>
      </c>
      <c r="L22" s="67">
        <v>11205.93</v>
      </c>
      <c r="M22" s="67">
        <v>1748</v>
      </c>
      <c r="N22" s="65">
        <v>44575</v>
      </c>
      <c r="O22" s="64" t="s">
        <v>41</v>
      </c>
      <c r="P22" s="61"/>
      <c r="Q22" s="73"/>
      <c r="R22" s="73"/>
      <c r="S22" s="73"/>
      <c r="T22" s="73"/>
      <c r="U22" s="74"/>
      <c r="V22" s="74"/>
      <c r="W22" s="2"/>
      <c r="X22" s="74"/>
      <c r="Y22" s="60"/>
      <c r="Z22" s="75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325142.12999999995</v>
      </c>
      <c r="E23" s="62">
        <v>426079.81000000006</v>
      </c>
      <c r="F23" s="20">
        <f t="shared" ref="F23" si="1">(D23-E23)/E23</f>
        <v>-0.23689852847052315</v>
      </c>
      <c r="G23" s="62">
        <f t="shared" ref="G23" si="2">SUM(G13:G22)</f>
        <v>50210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X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8" ht="25.35" customHeight="1">
      <c r="A25" s="63">
        <v>11</v>
      </c>
      <c r="B25" s="63">
        <v>7</v>
      </c>
      <c r="C25" s="68" t="s">
        <v>248</v>
      </c>
      <c r="D25" s="67">
        <v>8008.15</v>
      </c>
      <c r="E25" s="66">
        <v>18106.93</v>
      </c>
      <c r="F25" s="70">
        <f t="shared" ref="F25:F35" si="3">(D25-E25)/E25</f>
        <v>-0.5577301066497744</v>
      </c>
      <c r="G25" s="67">
        <v>1186</v>
      </c>
      <c r="H25" s="66">
        <v>48</v>
      </c>
      <c r="I25" s="66">
        <f t="shared" ref="I25:I34" si="4">G25/H25</f>
        <v>24.708333333333332</v>
      </c>
      <c r="J25" s="66">
        <v>5</v>
      </c>
      <c r="K25" s="66">
        <v>3</v>
      </c>
      <c r="L25" s="67">
        <v>56572</v>
      </c>
      <c r="M25" s="67">
        <v>8619</v>
      </c>
      <c r="N25" s="65">
        <v>44561</v>
      </c>
      <c r="O25" s="64" t="s">
        <v>43</v>
      </c>
      <c r="P25" s="61"/>
      <c r="Q25" s="73"/>
      <c r="R25" s="73"/>
      <c r="S25" s="73"/>
      <c r="T25" s="73"/>
      <c r="U25" s="74"/>
      <c r="V25" s="74"/>
      <c r="W25" s="2"/>
      <c r="X25" s="74"/>
      <c r="Y25" s="60"/>
      <c r="Z25" s="75"/>
      <c r="AA25" s="75"/>
      <c r="AB25" s="60"/>
    </row>
    <row r="26" spans="1:28" ht="25.35" customHeight="1">
      <c r="A26" s="63">
        <v>12</v>
      </c>
      <c r="B26" s="63">
        <v>8</v>
      </c>
      <c r="C26" s="68" t="s">
        <v>262</v>
      </c>
      <c r="D26" s="67">
        <v>7303.6</v>
      </c>
      <c r="E26" s="67">
        <v>17626.939999999999</v>
      </c>
      <c r="F26" s="70">
        <f t="shared" si="3"/>
        <v>-0.58565695463875178</v>
      </c>
      <c r="G26" s="67">
        <v>1065</v>
      </c>
      <c r="H26" s="66">
        <v>39</v>
      </c>
      <c r="I26" s="66">
        <f t="shared" si="4"/>
        <v>27.307692307692307</v>
      </c>
      <c r="J26" s="66">
        <v>7</v>
      </c>
      <c r="K26" s="66">
        <v>4</v>
      </c>
      <c r="L26" s="67">
        <v>187280.87</v>
      </c>
      <c r="M26" s="67">
        <v>27707</v>
      </c>
      <c r="N26" s="65">
        <v>44554</v>
      </c>
      <c r="O26" s="64" t="s">
        <v>41</v>
      </c>
      <c r="P26" s="61"/>
      <c r="Q26" s="73"/>
      <c r="R26" s="73"/>
      <c r="S26" s="73"/>
      <c r="T26" s="73"/>
      <c r="U26" s="74"/>
      <c r="V26" s="74"/>
      <c r="W26" s="2"/>
      <c r="X26" s="74"/>
      <c r="Y26" s="60"/>
      <c r="Z26" s="75"/>
      <c r="AA26" s="75"/>
      <c r="AB26" s="60"/>
    </row>
    <row r="27" spans="1:28" ht="25.35" customHeight="1">
      <c r="A27" s="63">
        <v>13</v>
      </c>
      <c r="B27" s="63">
        <v>9</v>
      </c>
      <c r="C27" s="68" t="s">
        <v>276</v>
      </c>
      <c r="D27" s="67">
        <v>6774.84</v>
      </c>
      <c r="E27" s="66">
        <v>14803.3</v>
      </c>
      <c r="F27" s="70">
        <f t="shared" si="3"/>
        <v>-0.54234258577479344</v>
      </c>
      <c r="G27" s="67">
        <v>1327</v>
      </c>
      <c r="H27" s="66">
        <v>70</v>
      </c>
      <c r="I27" s="66">
        <f t="shared" si="4"/>
        <v>18.957142857142856</v>
      </c>
      <c r="J27" s="66">
        <v>15</v>
      </c>
      <c r="K27" s="66">
        <v>3</v>
      </c>
      <c r="L27" s="67">
        <v>57619.91</v>
      </c>
      <c r="M27" s="67">
        <v>11860</v>
      </c>
      <c r="N27" s="65">
        <v>44561</v>
      </c>
      <c r="O27" s="64" t="s">
        <v>80</v>
      </c>
      <c r="P27" s="61"/>
      <c r="Q27" s="73"/>
      <c r="R27" s="73"/>
      <c r="S27" s="73"/>
      <c r="T27" s="73"/>
      <c r="U27" s="74"/>
      <c r="V27" s="74"/>
      <c r="W27" s="2"/>
      <c r="X27" s="74"/>
      <c r="Y27" s="60"/>
      <c r="Z27" s="75"/>
      <c r="AA27" s="75"/>
      <c r="AB27" s="60"/>
    </row>
    <row r="28" spans="1:28" ht="25.35" customHeight="1">
      <c r="A28" s="63">
        <v>14</v>
      </c>
      <c r="B28" s="63">
        <v>12</v>
      </c>
      <c r="C28" s="68" t="s">
        <v>171</v>
      </c>
      <c r="D28" s="67">
        <v>2092.62</v>
      </c>
      <c r="E28" s="67">
        <v>3840.26</v>
      </c>
      <c r="F28" s="70">
        <f t="shared" si="3"/>
        <v>-0.45508377036971459</v>
      </c>
      <c r="G28" s="67">
        <v>405</v>
      </c>
      <c r="H28" s="66">
        <v>11</v>
      </c>
      <c r="I28" s="66">
        <f t="shared" si="4"/>
        <v>36.81818181818182</v>
      </c>
      <c r="J28" s="66">
        <v>3</v>
      </c>
      <c r="K28" s="66">
        <v>8</v>
      </c>
      <c r="L28" s="67">
        <v>180986</v>
      </c>
      <c r="M28" s="67">
        <v>36205</v>
      </c>
      <c r="N28" s="65">
        <v>44526</v>
      </c>
      <c r="O28" s="64" t="s">
        <v>43</v>
      </c>
      <c r="P28" s="61"/>
      <c r="Q28" s="73"/>
      <c r="R28" s="73"/>
      <c r="S28" s="73"/>
      <c r="T28" s="73"/>
      <c r="U28" s="73"/>
      <c r="V28" s="74"/>
      <c r="W28" s="74"/>
      <c r="X28" s="75"/>
      <c r="Y28" s="60"/>
      <c r="Z28" s="75"/>
    </row>
    <row r="29" spans="1:28" ht="25.35" customHeight="1">
      <c r="A29" s="63">
        <v>15</v>
      </c>
      <c r="B29" s="63">
        <v>15</v>
      </c>
      <c r="C29" s="68" t="s">
        <v>187</v>
      </c>
      <c r="D29" s="67">
        <v>1394.5</v>
      </c>
      <c r="E29" s="67">
        <v>2022</v>
      </c>
      <c r="F29" s="70">
        <f t="shared" si="3"/>
        <v>-0.31033630069238377</v>
      </c>
      <c r="G29" s="67">
        <v>233</v>
      </c>
      <c r="H29" s="66">
        <v>4</v>
      </c>
      <c r="I29" s="66">
        <f t="shared" si="4"/>
        <v>58.25</v>
      </c>
      <c r="J29" s="66">
        <v>1</v>
      </c>
      <c r="K29" s="66">
        <v>18</v>
      </c>
      <c r="L29" s="67">
        <v>151161</v>
      </c>
      <c r="M29" s="67">
        <v>26748</v>
      </c>
      <c r="N29" s="65">
        <v>44456</v>
      </c>
      <c r="O29" s="64" t="s">
        <v>182</v>
      </c>
      <c r="P29" s="61"/>
      <c r="Q29" s="73"/>
      <c r="R29" s="73"/>
      <c r="S29" s="73"/>
      <c r="T29" s="73"/>
      <c r="U29" s="74"/>
      <c r="V29" s="74"/>
      <c r="W29" s="2"/>
      <c r="X29" s="74"/>
      <c r="Y29" s="60"/>
      <c r="Z29" s="75"/>
      <c r="AA29" s="75"/>
      <c r="AB29" s="60"/>
    </row>
    <row r="30" spans="1:28" ht="25.35" customHeight="1">
      <c r="A30" s="63">
        <v>16</v>
      </c>
      <c r="B30" s="23">
        <v>21</v>
      </c>
      <c r="C30" s="68" t="s">
        <v>149</v>
      </c>
      <c r="D30" s="67">
        <v>892</v>
      </c>
      <c r="E30" s="66">
        <v>647</v>
      </c>
      <c r="F30" s="70">
        <f t="shared" si="3"/>
        <v>0.37867078825347761</v>
      </c>
      <c r="G30" s="67">
        <v>168</v>
      </c>
      <c r="H30" s="66">
        <v>4</v>
      </c>
      <c r="I30" s="66">
        <f t="shared" si="4"/>
        <v>42</v>
      </c>
      <c r="J30" s="66">
        <v>2</v>
      </c>
      <c r="K30" s="66">
        <v>7</v>
      </c>
      <c r="L30" s="67">
        <v>9630</v>
      </c>
      <c r="M30" s="67">
        <v>1980</v>
      </c>
      <c r="N30" s="65">
        <v>44533</v>
      </c>
      <c r="O30" s="64" t="s">
        <v>139</v>
      </c>
      <c r="P30" s="61"/>
      <c r="Q30" s="73"/>
      <c r="R30" s="73"/>
      <c r="S30" s="73"/>
      <c r="T30" s="73"/>
      <c r="U30" s="74"/>
      <c r="V30" s="74"/>
      <c r="W30" s="2"/>
      <c r="X30" s="74"/>
      <c r="Y30" s="60"/>
      <c r="Z30" s="75"/>
      <c r="AA30" s="75"/>
      <c r="AB30" s="60"/>
    </row>
    <row r="31" spans="1:28" ht="25.35" customHeight="1">
      <c r="A31" s="63">
        <v>17</v>
      </c>
      <c r="B31" s="63">
        <v>16</v>
      </c>
      <c r="C31" s="68" t="s">
        <v>156</v>
      </c>
      <c r="D31" s="67">
        <v>750</v>
      </c>
      <c r="E31" s="66">
        <v>1127</v>
      </c>
      <c r="F31" s="70">
        <f t="shared" si="3"/>
        <v>-0.33451641526175685</v>
      </c>
      <c r="G31" s="67">
        <v>137</v>
      </c>
      <c r="H31" s="66">
        <v>6</v>
      </c>
      <c r="I31" s="66">
        <f t="shared" si="4"/>
        <v>22.833333333333332</v>
      </c>
      <c r="J31" s="66">
        <v>2</v>
      </c>
      <c r="K31" s="66">
        <v>3</v>
      </c>
      <c r="L31" s="67">
        <v>6731</v>
      </c>
      <c r="M31" s="67">
        <v>1293</v>
      </c>
      <c r="N31" s="65">
        <v>44561</v>
      </c>
      <c r="O31" s="64" t="s">
        <v>139</v>
      </c>
      <c r="P31" s="9"/>
      <c r="Q31" s="73"/>
      <c r="R31" s="73"/>
      <c r="S31" s="73"/>
      <c r="T31" s="73"/>
      <c r="U31" s="74"/>
      <c r="V31" s="74"/>
      <c r="W31" s="2"/>
      <c r="X31" s="74"/>
      <c r="Y31" s="60"/>
      <c r="Z31" s="75"/>
      <c r="AA31" s="75"/>
      <c r="AB31" s="60"/>
    </row>
    <row r="32" spans="1:28" ht="25.35" customHeight="1">
      <c r="A32" s="63">
        <v>18</v>
      </c>
      <c r="B32" s="63">
        <v>10</v>
      </c>
      <c r="C32" s="68" t="s">
        <v>285</v>
      </c>
      <c r="D32" s="67">
        <v>712.3</v>
      </c>
      <c r="E32" s="66">
        <v>7779.87</v>
      </c>
      <c r="F32" s="70">
        <f t="shared" si="3"/>
        <v>-0.90844320020771552</v>
      </c>
      <c r="G32" s="67">
        <v>149</v>
      </c>
      <c r="H32" s="66">
        <v>10</v>
      </c>
      <c r="I32" s="66">
        <f t="shared" si="4"/>
        <v>14.9</v>
      </c>
      <c r="J32" s="66">
        <v>3</v>
      </c>
      <c r="K32" s="66">
        <v>2</v>
      </c>
      <c r="L32" s="67">
        <v>8492.17</v>
      </c>
      <c r="M32" s="67">
        <v>1464</v>
      </c>
      <c r="N32" s="65">
        <v>44568</v>
      </c>
      <c r="O32" s="64" t="s">
        <v>286</v>
      </c>
      <c r="P32" s="61"/>
      <c r="Q32" s="73"/>
      <c r="R32" s="73"/>
      <c r="S32" s="73"/>
      <c r="T32" s="73"/>
      <c r="U32" s="74"/>
      <c r="V32" s="74"/>
      <c r="W32" s="2"/>
      <c r="X32" s="74"/>
      <c r="Y32" s="60"/>
      <c r="Z32" s="75"/>
      <c r="AA32" s="75"/>
      <c r="AB32" s="60"/>
    </row>
    <row r="33" spans="1:28" ht="25.35" customHeight="1">
      <c r="A33" s="63">
        <v>19</v>
      </c>
      <c r="B33" s="63">
        <v>23</v>
      </c>
      <c r="C33" s="68" t="s">
        <v>121</v>
      </c>
      <c r="D33" s="67">
        <v>472.13</v>
      </c>
      <c r="E33" s="67">
        <v>325</v>
      </c>
      <c r="F33" s="70">
        <f t="shared" si="3"/>
        <v>0.45270769230769231</v>
      </c>
      <c r="G33" s="67">
        <v>77</v>
      </c>
      <c r="H33" s="66">
        <v>6</v>
      </c>
      <c r="I33" s="66">
        <f t="shared" si="4"/>
        <v>12.833333333333334</v>
      </c>
      <c r="J33" s="66">
        <v>2</v>
      </c>
      <c r="K33" s="66">
        <v>9</v>
      </c>
      <c r="L33" s="67">
        <v>28704.25</v>
      </c>
      <c r="M33" s="67">
        <v>5087</v>
      </c>
      <c r="N33" s="65">
        <v>44519</v>
      </c>
      <c r="O33" s="64" t="s">
        <v>122</v>
      </c>
      <c r="P33" s="61"/>
      <c r="Q33" s="73"/>
      <c r="R33" s="73"/>
      <c r="S33" s="73"/>
      <c r="T33" s="73"/>
      <c r="U33" s="74"/>
      <c r="V33" s="74"/>
      <c r="W33" s="2"/>
      <c r="X33" s="74"/>
      <c r="Y33" s="60"/>
      <c r="Z33" s="75"/>
      <c r="AA33" s="75"/>
      <c r="AB33" s="60"/>
    </row>
    <row r="34" spans="1:28" ht="25.35" customHeight="1">
      <c r="A34" s="63">
        <v>20</v>
      </c>
      <c r="B34" s="76">
        <v>17</v>
      </c>
      <c r="C34" s="68" t="s">
        <v>93</v>
      </c>
      <c r="D34" s="67">
        <v>418.5</v>
      </c>
      <c r="E34" s="67">
        <v>912.5</v>
      </c>
      <c r="F34" s="70">
        <f t="shared" si="3"/>
        <v>-0.5413698630136986</v>
      </c>
      <c r="G34" s="67">
        <v>89</v>
      </c>
      <c r="H34" s="66">
        <v>3</v>
      </c>
      <c r="I34" s="66">
        <f t="shared" si="4"/>
        <v>29.666666666666668</v>
      </c>
      <c r="J34" s="66">
        <v>2</v>
      </c>
      <c r="K34" s="66">
        <v>10</v>
      </c>
      <c r="L34" s="67">
        <v>46011</v>
      </c>
      <c r="M34" s="67">
        <v>7779</v>
      </c>
      <c r="N34" s="65">
        <v>44512</v>
      </c>
      <c r="O34" s="64" t="s">
        <v>84</v>
      </c>
      <c r="P34" s="61"/>
      <c r="Q34" s="73"/>
      <c r="R34" s="73"/>
      <c r="S34" s="73"/>
      <c r="T34" s="73"/>
      <c r="U34" s="74"/>
      <c r="V34" s="74"/>
      <c r="W34" s="74"/>
      <c r="X34" s="75"/>
      <c r="Y34" s="60"/>
      <c r="Z34" s="2"/>
      <c r="AA34" s="75"/>
      <c r="AB34" s="60"/>
    </row>
    <row r="35" spans="1:28" ht="25.2" customHeight="1">
      <c r="A35" s="41"/>
      <c r="B35" s="41"/>
      <c r="C35" s="52" t="s">
        <v>66</v>
      </c>
      <c r="D35" s="62">
        <f>SUM(D23:D34)</f>
        <v>353960.76999999996</v>
      </c>
      <c r="E35" s="62">
        <v>446228.77000000008</v>
      </c>
      <c r="F35" s="20">
        <f t="shared" si="3"/>
        <v>-0.20677286226972794</v>
      </c>
      <c r="G35" s="62">
        <f t="shared" ref="G35" si="5">SUM(G23:G34)</f>
        <v>55046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>
        <v>19</v>
      </c>
      <c r="C37" s="68" t="s">
        <v>287</v>
      </c>
      <c r="D37" s="67">
        <v>372.2</v>
      </c>
      <c r="E37" s="66">
        <v>675.6</v>
      </c>
      <c r="F37" s="70">
        <f>(D37-E37)/E37</f>
        <v>-0.44908229721728837</v>
      </c>
      <c r="G37" s="67">
        <v>76</v>
      </c>
      <c r="H37" s="66">
        <v>9</v>
      </c>
      <c r="I37" s="66">
        <f>G37/H37</f>
        <v>8.4444444444444446</v>
      </c>
      <c r="J37" s="66">
        <v>3</v>
      </c>
      <c r="K37" s="66">
        <v>2</v>
      </c>
      <c r="L37" s="67">
        <v>1348</v>
      </c>
      <c r="M37" s="67">
        <v>264</v>
      </c>
      <c r="N37" s="65">
        <v>44568</v>
      </c>
      <c r="O37" s="64" t="s">
        <v>82</v>
      </c>
      <c r="P37" s="61"/>
      <c r="Q37" s="73"/>
      <c r="R37" s="73"/>
      <c r="S37" s="73"/>
      <c r="T37" s="73"/>
      <c r="U37" s="74"/>
      <c r="V37" s="74"/>
      <c r="W37" s="60"/>
      <c r="X37" s="75"/>
      <c r="Y37" s="75"/>
      <c r="Z37" s="74"/>
      <c r="AA37" s="2"/>
      <c r="AB37" s="60"/>
    </row>
    <row r="38" spans="1:28" ht="25.35" customHeight="1">
      <c r="A38" s="63">
        <v>22</v>
      </c>
      <c r="B38" s="63">
        <v>14</v>
      </c>
      <c r="C38" s="68" t="s">
        <v>288</v>
      </c>
      <c r="D38" s="67">
        <v>295</v>
      </c>
      <c r="E38" s="67">
        <v>2183</v>
      </c>
      <c r="F38" s="70">
        <f>(D38-E38)/E38</f>
        <v>-0.86486486486486491</v>
      </c>
      <c r="G38" s="67">
        <v>40</v>
      </c>
      <c r="H38" s="66" t="s">
        <v>36</v>
      </c>
      <c r="I38" s="66" t="s">
        <v>36</v>
      </c>
      <c r="J38" s="66">
        <v>1</v>
      </c>
      <c r="K38" s="66">
        <v>5</v>
      </c>
      <c r="L38" s="67">
        <v>66959</v>
      </c>
      <c r="M38" s="67">
        <v>10484</v>
      </c>
      <c r="N38" s="65">
        <v>44547</v>
      </c>
      <c r="O38" s="64" t="s">
        <v>47</v>
      </c>
      <c r="P38" s="61"/>
      <c r="Q38" s="73"/>
      <c r="R38" s="73"/>
      <c r="S38" s="73"/>
      <c r="T38" s="73"/>
      <c r="U38" s="74"/>
      <c r="V38" s="74"/>
      <c r="W38" s="60"/>
      <c r="X38" s="75"/>
      <c r="Y38" s="75"/>
      <c r="Z38" s="74"/>
      <c r="AA38" s="2"/>
      <c r="AB38" s="60"/>
    </row>
    <row r="39" spans="1:28" ht="25.35" customHeight="1">
      <c r="A39" s="63">
        <v>23</v>
      </c>
      <c r="B39" s="69" t="s">
        <v>36</v>
      </c>
      <c r="C39" s="68" t="s">
        <v>280</v>
      </c>
      <c r="D39" s="67">
        <v>250</v>
      </c>
      <c r="E39" s="66" t="s">
        <v>36</v>
      </c>
      <c r="F39" s="66" t="s">
        <v>36</v>
      </c>
      <c r="G39" s="67">
        <v>37</v>
      </c>
      <c r="H39" s="66">
        <v>3</v>
      </c>
      <c r="I39" s="66">
        <f>G39/H39</f>
        <v>12.333333333333334</v>
      </c>
      <c r="J39" s="66">
        <v>1</v>
      </c>
      <c r="K39" s="66">
        <v>2</v>
      </c>
      <c r="L39" s="67">
        <v>2352.39</v>
      </c>
      <c r="M39" s="67">
        <v>451</v>
      </c>
      <c r="N39" s="65">
        <v>44554</v>
      </c>
      <c r="O39" s="64" t="s">
        <v>120</v>
      </c>
      <c r="P39" s="61"/>
      <c r="Q39" s="73"/>
      <c r="R39" s="73"/>
      <c r="S39" s="73"/>
      <c r="T39" s="75"/>
      <c r="U39" s="75"/>
      <c r="V39" s="74"/>
      <c r="W39" s="75"/>
      <c r="X39" s="60"/>
      <c r="Y39" s="74"/>
      <c r="Z39" s="75"/>
      <c r="AA39" s="2"/>
      <c r="AB39" s="60"/>
    </row>
    <row r="40" spans="1:28" ht="25.35" customHeight="1">
      <c r="A40" s="63">
        <v>24</v>
      </c>
      <c r="B40" s="63">
        <v>13</v>
      </c>
      <c r="C40" s="68" t="s">
        <v>252</v>
      </c>
      <c r="D40" s="67">
        <v>249</v>
      </c>
      <c r="E40" s="66">
        <v>2409</v>
      </c>
      <c r="F40" s="70">
        <f>(D40-E40)/E40</f>
        <v>-0.89663760896637612</v>
      </c>
      <c r="G40" s="67">
        <v>54</v>
      </c>
      <c r="H40" s="66">
        <v>6</v>
      </c>
      <c r="I40" s="66">
        <f>G40/H40</f>
        <v>9</v>
      </c>
      <c r="J40" s="66">
        <v>2</v>
      </c>
      <c r="K40" s="66">
        <v>2</v>
      </c>
      <c r="L40" s="67">
        <v>2658</v>
      </c>
      <c r="M40" s="67">
        <v>525</v>
      </c>
      <c r="N40" s="65">
        <v>44568</v>
      </c>
      <c r="O40" s="64" t="s">
        <v>139</v>
      </c>
      <c r="P40" s="61"/>
      <c r="Q40" s="73"/>
      <c r="R40" s="73"/>
      <c r="S40" s="73"/>
      <c r="T40" s="73"/>
      <c r="U40" s="74"/>
      <c r="V40" s="74"/>
      <c r="W40" s="60"/>
      <c r="X40" s="75"/>
      <c r="Y40" s="75"/>
      <c r="Z40" s="74"/>
      <c r="AA40" s="2"/>
      <c r="AB40" s="60"/>
    </row>
    <row r="41" spans="1:28" ht="25.35" customHeight="1">
      <c r="A41" s="63">
        <v>25</v>
      </c>
      <c r="B41" s="76">
        <v>24</v>
      </c>
      <c r="C41" s="68" t="s">
        <v>162</v>
      </c>
      <c r="D41" s="67">
        <v>186</v>
      </c>
      <c r="E41" s="67">
        <v>304.99</v>
      </c>
      <c r="F41" s="70">
        <f>(D41-E41)/E41</f>
        <v>-0.39014393914554579</v>
      </c>
      <c r="G41" s="67">
        <v>28</v>
      </c>
      <c r="H41" s="66">
        <v>2</v>
      </c>
      <c r="I41" s="66">
        <f>G41/H41</f>
        <v>14</v>
      </c>
      <c r="J41" s="66">
        <v>1</v>
      </c>
      <c r="K41" s="66">
        <v>7</v>
      </c>
      <c r="L41" s="67">
        <v>10188.31</v>
      </c>
      <c r="M41" s="67">
        <v>1824</v>
      </c>
      <c r="N41" s="65">
        <v>44533</v>
      </c>
      <c r="O41" s="64" t="s">
        <v>50</v>
      </c>
      <c r="P41" s="61"/>
      <c r="Q41" s="73"/>
      <c r="R41" s="73"/>
      <c r="S41" s="73"/>
      <c r="T41" s="73"/>
      <c r="U41" s="74"/>
      <c r="V41" s="74"/>
      <c r="W41" s="75"/>
      <c r="X41" s="75"/>
      <c r="Y41" s="60"/>
      <c r="Z41" s="2"/>
      <c r="AA41" s="74"/>
      <c r="AB41" s="60"/>
    </row>
    <row r="42" spans="1:28" ht="25.35" customHeight="1">
      <c r="A42" s="63">
        <v>26</v>
      </c>
      <c r="B42" s="63" t="s">
        <v>58</v>
      </c>
      <c r="C42" s="68" t="s">
        <v>207</v>
      </c>
      <c r="D42" s="67">
        <v>118.46</v>
      </c>
      <c r="E42" s="66" t="s">
        <v>36</v>
      </c>
      <c r="F42" s="66" t="s">
        <v>36</v>
      </c>
      <c r="G42" s="67">
        <v>28</v>
      </c>
      <c r="H42" s="66">
        <v>2</v>
      </c>
      <c r="I42" s="66">
        <f>G42/H42</f>
        <v>14</v>
      </c>
      <c r="J42" s="66">
        <v>2</v>
      </c>
      <c r="K42" s="66">
        <v>0</v>
      </c>
      <c r="L42" s="67">
        <v>118</v>
      </c>
      <c r="M42" s="67">
        <v>28</v>
      </c>
      <c r="N42" s="65" t="s">
        <v>60</v>
      </c>
      <c r="O42" s="64" t="s">
        <v>43</v>
      </c>
      <c r="P42" s="61"/>
      <c r="Q42" s="73"/>
      <c r="R42" s="73"/>
      <c r="S42" s="73"/>
      <c r="T42" s="74"/>
      <c r="U42" s="73"/>
      <c r="V42" s="73"/>
      <c r="W42" s="60"/>
      <c r="X42" s="75"/>
      <c r="Y42" s="74"/>
      <c r="Z42" s="75"/>
      <c r="AA42" s="2"/>
      <c r="AB42" s="60"/>
    </row>
    <row r="43" spans="1:28" ht="25.35" customHeight="1">
      <c r="A43" s="63">
        <v>27</v>
      </c>
      <c r="B43" s="29">
        <v>30</v>
      </c>
      <c r="C43" s="68" t="s">
        <v>278</v>
      </c>
      <c r="D43" s="67">
        <v>111</v>
      </c>
      <c r="E43" s="66">
        <v>37</v>
      </c>
      <c r="F43" s="70">
        <f>(D43-E43)/E43</f>
        <v>2</v>
      </c>
      <c r="G43" s="67">
        <v>24</v>
      </c>
      <c r="H43" s="66" t="s">
        <v>36</v>
      </c>
      <c r="I43" s="66" t="s">
        <v>36</v>
      </c>
      <c r="J43" s="66">
        <v>1</v>
      </c>
      <c r="K43" s="66" t="s">
        <v>36</v>
      </c>
      <c r="L43" s="67">
        <v>7354</v>
      </c>
      <c r="M43" s="67">
        <v>1605</v>
      </c>
      <c r="N43" s="65">
        <v>44533</v>
      </c>
      <c r="O43" s="64" t="s">
        <v>47</v>
      </c>
      <c r="P43" s="61"/>
      <c r="R43" s="54"/>
      <c r="T43" s="61"/>
      <c r="U43" s="60"/>
      <c r="V43" s="60"/>
      <c r="W43" s="75"/>
      <c r="X43" s="75"/>
      <c r="Y43" s="74"/>
      <c r="Z43" s="60"/>
    </row>
    <row r="44" spans="1:28" ht="25.35" customHeight="1">
      <c r="A44" s="63">
        <v>28</v>
      </c>
      <c r="B44" s="63">
        <v>22</v>
      </c>
      <c r="C44" s="68" t="s">
        <v>277</v>
      </c>
      <c r="D44" s="67">
        <v>100</v>
      </c>
      <c r="E44" s="67">
        <v>499.5</v>
      </c>
      <c r="F44" s="70">
        <f>(D44-E44)/E44</f>
        <v>-0.79979979979979976</v>
      </c>
      <c r="G44" s="67">
        <v>19</v>
      </c>
      <c r="H44" s="66">
        <v>4</v>
      </c>
      <c r="I44" s="66">
        <f>G44/H44</f>
        <v>4.75</v>
      </c>
      <c r="J44" s="66">
        <v>1</v>
      </c>
      <c r="K44" s="66">
        <v>4</v>
      </c>
      <c r="L44" s="67">
        <v>3459</v>
      </c>
      <c r="M44" s="67">
        <v>769</v>
      </c>
      <c r="N44" s="65">
        <v>44554</v>
      </c>
      <c r="O44" s="64" t="s">
        <v>80</v>
      </c>
      <c r="P44" s="61"/>
      <c r="Q44" s="73"/>
      <c r="R44" s="73"/>
      <c r="S44" s="73"/>
      <c r="T44" s="73"/>
      <c r="U44" s="74"/>
      <c r="V44" s="74"/>
      <c r="W44" s="60"/>
      <c r="X44" s="75"/>
      <c r="Y44" s="74"/>
      <c r="Z44" s="2"/>
      <c r="AA44" s="75"/>
      <c r="AB44" s="60"/>
    </row>
    <row r="45" spans="1:28" ht="25.35" customHeight="1">
      <c r="A45" s="63">
        <v>29</v>
      </c>
      <c r="B45" s="69" t="s">
        <v>36</v>
      </c>
      <c r="C45" s="68" t="s">
        <v>185</v>
      </c>
      <c r="D45" s="67">
        <v>96</v>
      </c>
      <c r="E45" s="66" t="s">
        <v>36</v>
      </c>
      <c r="F45" s="66" t="s">
        <v>36</v>
      </c>
      <c r="G45" s="67">
        <v>24</v>
      </c>
      <c r="H45" s="66">
        <v>1</v>
      </c>
      <c r="I45" s="66">
        <f>G45/H45</f>
        <v>24</v>
      </c>
      <c r="J45" s="66">
        <v>1</v>
      </c>
      <c r="K45" s="66" t="s">
        <v>36</v>
      </c>
      <c r="L45" s="67">
        <v>17151</v>
      </c>
      <c r="M45" s="67">
        <v>3940</v>
      </c>
      <c r="N45" s="65">
        <v>44512</v>
      </c>
      <c r="O45" s="64" t="s">
        <v>84</v>
      </c>
      <c r="P45" s="61"/>
      <c r="Q45" s="73"/>
      <c r="W45" s="2"/>
      <c r="X45" s="60"/>
      <c r="Y45" s="4"/>
      <c r="Z45" s="60"/>
    </row>
    <row r="46" spans="1:28" ht="25.35" customHeight="1">
      <c r="A46" s="63">
        <v>30</v>
      </c>
      <c r="B46" s="76">
        <v>18</v>
      </c>
      <c r="C46" s="68" t="s">
        <v>253</v>
      </c>
      <c r="D46" s="67">
        <v>66</v>
      </c>
      <c r="E46" s="66">
        <v>797.9</v>
      </c>
      <c r="F46" s="70">
        <f>(D46-E46)/E46</f>
        <v>-0.91728286752725907</v>
      </c>
      <c r="G46" s="67">
        <v>10</v>
      </c>
      <c r="H46" s="66">
        <v>2</v>
      </c>
      <c r="I46" s="66">
        <f>G46/H46</f>
        <v>5</v>
      </c>
      <c r="J46" s="66">
        <v>1</v>
      </c>
      <c r="K46" s="66">
        <v>2</v>
      </c>
      <c r="L46" s="67">
        <v>863.9</v>
      </c>
      <c r="M46" s="67">
        <v>147</v>
      </c>
      <c r="N46" s="65">
        <v>44568</v>
      </c>
      <c r="O46" s="64" t="s">
        <v>80</v>
      </c>
      <c r="P46" s="61"/>
      <c r="Q46" s="73"/>
      <c r="R46" s="73"/>
      <c r="S46" s="73"/>
      <c r="T46" s="73"/>
      <c r="U46" s="74"/>
      <c r="V46" s="74"/>
      <c r="W46" s="74"/>
      <c r="X46" s="75"/>
      <c r="Y46" s="60"/>
      <c r="Z46" s="2"/>
      <c r="AA46" s="75"/>
    </row>
    <row r="47" spans="1:28" ht="25.2" customHeight="1">
      <c r="A47" s="41"/>
      <c r="B47" s="41"/>
      <c r="C47" s="52" t="s">
        <v>90</v>
      </c>
      <c r="D47" s="62">
        <f>SUM(D35:D46)</f>
        <v>355804.43</v>
      </c>
      <c r="E47" s="62">
        <v>448665.66000000009</v>
      </c>
      <c r="F47" s="20">
        <f>(D47-E47)/E47</f>
        <v>-0.20697200227002013</v>
      </c>
      <c r="G47" s="62">
        <f t="shared" ref="G47" si="6">SUM(G35:G46)</f>
        <v>55386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76">
        <v>26</v>
      </c>
      <c r="C49" s="68" t="s">
        <v>289</v>
      </c>
      <c r="D49" s="67">
        <v>42.5</v>
      </c>
      <c r="E49" s="67">
        <v>107.5</v>
      </c>
      <c r="F49" s="70">
        <f>(D49-E49)/E49</f>
        <v>-0.60465116279069764</v>
      </c>
      <c r="G49" s="67">
        <v>11</v>
      </c>
      <c r="H49" s="66">
        <v>2</v>
      </c>
      <c r="I49" s="66">
        <f>G49/H49</f>
        <v>5.5</v>
      </c>
      <c r="J49" s="66">
        <v>1</v>
      </c>
      <c r="K49" s="66">
        <v>5</v>
      </c>
      <c r="L49" s="67">
        <v>4403.8</v>
      </c>
      <c r="M49" s="67">
        <v>909</v>
      </c>
      <c r="N49" s="65">
        <v>44526</v>
      </c>
      <c r="O49" s="64" t="s">
        <v>182</v>
      </c>
      <c r="P49" s="61"/>
      <c r="Q49" s="73"/>
      <c r="R49" s="73"/>
      <c r="S49" s="73"/>
      <c r="T49" s="73"/>
      <c r="U49" s="73"/>
      <c r="V49" s="74"/>
      <c r="W49" s="75"/>
      <c r="X49" s="75"/>
      <c r="Y49" s="74"/>
      <c r="Z49" s="60"/>
    </row>
    <row r="50" spans="1:28" ht="25.35" customHeight="1">
      <c r="A50" s="63">
        <v>32</v>
      </c>
      <c r="B50" s="63">
        <v>25</v>
      </c>
      <c r="C50" s="68" t="s">
        <v>279</v>
      </c>
      <c r="D50" s="67">
        <v>39.799999999999997</v>
      </c>
      <c r="E50" s="67">
        <v>302.39999999999998</v>
      </c>
      <c r="F50" s="70">
        <f>(D50-E50)/E50</f>
        <v>-0.86838624338624337</v>
      </c>
      <c r="G50" s="67">
        <v>11</v>
      </c>
      <c r="H50" s="66">
        <v>4</v>
      </c>
      <c r="I50" s="66">
        <f>G50/H50</f>
        <v>2.75</v>
      </c>
      <c r="J50" s="66">
        <v>1</v>
      </c>
      <c r="K50" s="66">
        <v>6</v>
      </c>
      <c r="L50" s="67">
        <v>41756.26</v>
      </c>
      <c r="M50" s="67">
        <v>8849</v>
      </c>
      <c r="N50" s="65">
        <v>44540</v>
      </c>
      <c r="O50" s="64" t="s">
        <v>50</v>
      </c>
      <c r="P50" s="61"/>
      <c r="Q50" s="73"/>
      <c r="R50" s="73"/>
      <c r="S50" s="73"/>
      <c r="T50" s="73"/>
      <c r="U50" s="74"/>
      <c r="V50" s="74"/>
      <c r="W50" s="74"/>
      <c r="Y50" s="60"/>
      <c r="Z50" s="75"/>
      <c r="AA50" s="75"/>
    </row>
    <row r="51" spans="1:28" ht="25.35" customHeight="1">
      <c r="A51" s="63">
        <v>33</v>
      </c>
      <c r="B51" s="69" t="s">
        <v>36</v>
      </c>
      <c r="C51" s="68" t="s">
        <v>224</v>
      </c>
      <c r="D51" s="67">
        <v>21</v>
      </c>
      <c r="E51" s="66" t="s">
        <v>36</v>
      </c>
      <c r="F51" s="66" t="s">
        <v>36</v>
      </c>
      <c r="G51" s="67">
        <v>7</v>
      </c>
      <c r="H51" s="66">
        <v>1</v>
      </c>
      <c r="I51" s="66">
        <f>G51/H51</f>
        <v>7</v>
      </c>
      <c r="J51" s="66">
        <v>1</v>
      </c>
      <c r="K51" s="66" t="s">
        <v>36</v>
      </c>
      <c r="L51" s="67">
        <v>11662.86</v>
      </c>
      <c r="M51" s="67">
        <v>2461</v>
      </c>
      <c r="N51" s="65">
        <v>44421</v>
      </c>
      <c r="O51" s="64" t="s">
        <v>50</v>
      </c>
      <c r="P51" s="61"/>
      <c r="Q51" s="73"/>
      <c r="R51" s="73"/>
      <c r="S51" s="73"/>
      <c r="T51" s="73"/>
      <c r="U51" s="74"/>
      <c r="V51" s="74"/>
      <c r="W51" s="74"/>
      <c r="X51" s="75"/>
      <c r="Y51" s="75"/>
      <c r="Z51" s="60"/>
      <c r="AA51" s="2"/>
      <c r="AB51" s="60"/>
    </row>
    <row r="52" spans="1:28" ht="25.35" customHeight="1">
      <c r="A52" s="41"/>
      <c r="B52" s="41"/>
      <c r="C52" s="52" t="s">
        <v>94</v>
      </c>
      <c r="D52" s="62">
        <f>SUM(D47:D51)</f>
        <v>355907.73</v>
      </c>
      <c r="E52" s="62">
        <v>448693.36000000004</v>
      </c>
      <c r="F52" s="20">
        <f t="shared" ref="F52" si="7">(D52-E52)/E52</f>
        <v>-0.20679073565964973</v>
      </c>
      <c r="G52" s="62">
        <f t="shared" ref="G52" si="8">SUM(G47:G51)</f>
        <v>55415</v>
      </c>
      <c r="H52" s="62"/>
      <c r="I52" s="43"/>
      <c r="J52" s="42"/>
      <c r="K52" s="44"/>
      <c r="L52" s="45"/>
      <c r="M52" s="49"/>
      <c r="N52" s="46"/>
      <c r="O52" s="53"/>
      <c r="R52" s="61"/>
    </row>
    <row r="53" spans="1:28" ht="23.1" customHeight="1"/>
    <row r="54" spans="1:28" ht="17.25" customHeight="1"/>
    <row r="65" spans="16:18">
      <c r="R65" s="61"/>
    </row>
    <row r="70" spans="16:18">
      <c r="P70" s="61"/>
    </row>
    <row r="74" spans="16:18" ht="12" customHeight="1"/>
  </sheetData>
  <sortState xmlns:xlrd2="http://schemas.microsoft.com/office/spreadsheetml/2017/richdata2" ref="B13:O51">
    <sortCondition descending="1" ref="D13:D51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FDED3-86E2-4507-8745-4A9E9A145E83}">
  <dimension ref="A1:AB73"/>
  <sheetViews>
    <sheetView topLeftCell="A13" zoomScale="60" zoomScaleNormal="60" workbookViewId="0">
      <selection activeCell="A27" sqref="A27:XFD27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88671875" style="1" customWidth="1"/>
    <col min="25" max="25" width="10.88671875" style="1" bestFit="1" customWidth="1"/>
    <col min="26" max="26" width="12" style="1" bestFit="1" customWidth="1"/>
    <col min="27" max="27" width="12.5546875" style="1" bestFit="1" customWidth="1"/>
    <col min="28" max="16384" width="8.88671875" style="1"/>
  </cols>
  <sheetData>
    <row r="1" spans="1:28" ht="19.5" customHeight="1">
      <c r="E1" s="30" t="s">
        <v>290</v>
      </c>
      <c r="F1" s="30"/>
      <c r="G1" s="30"/>
      <c r="H1" s="30"/>
      <c r="I1" s="30"/>
    </row>
    <row r="2" spans="1:28" ht="19.5" customHeight="1">
      <c r="E2" s="30" t="s">
        <v>291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8" ht="21.6">
      <c r="A6" s="207"/>
      <c r="B6" s="207"/>
      <c r="C6" s="212"/>
      <c r="D6" s="32" t="s">
        <v>283</v>
      </c>
      <c r="E6" s="32" t="s">
        <v>292</v>
      </c>
      <c r="F6" s="212"/>
      <c r="G6" s="212" t="s">
        <v>283</v>
      </c>
      <c r="H6" s="212"/>
      <c r="I6" s="212"/>
      <c r="J6" s="212"/>
      <c r="K6" s="212"/>
      <c r="L6" s="212"/>
      <c r="M6" s="212"/>
      <c r="N6" s="212"/>
      <c r="O6" s="212"/>
    </row>
    <row r="7" spans="1:28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8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28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8" ht="21.6">
      <c r="A10" s="207"/>
      <c r="B10" s="207"/>
      <c r="C10" s="212"/>
      <c r="D10" s="84" t="s">
        <v>284</v>
      </c>
      <c r="E10" s="84" t="s">
        <v>293</v>
      </c>
      <c r="F10" s="212"/>
      <c r="G10" s="84" t="s">
        <v>284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8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8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4"/>
      <c r="Z12" s="60"/>
      <c r="AA12" s="2"/>
    </row>
    <row r="13" spans="1:28" ht="25.35" customHeight="1">
      <c r="A13" s="63">
        <v>1</v>
      </c>
      <c r="B13" s="63">
        <v>1</v>
      </c>
      <c r="C13" s="68" t="s">
        <v>183</v>
      </c>
      <c r="D13" s="67">
        <v>149529.79000000004</v>
      </c>
      <c r="E13" s="66">
        <v>201930.06999999998</v>
      </c>
      <c r="F13" s="70">
        <f>(D13-E13)/E13</f>
        <v>-0.25949716156687286</v>
      </c>
      <c r="G13" s="67">
        <v>20697</v>
      </c>
      <c r="H13" s="66">
        <v>400</v>
      </c>
      <c r="I13" s="66">
        <f t="shared" ref="I13:I22" si="0">G13/H13</f>
        <v>51.7425</v>
      </c>
      <c r="J13" s="66">
        <v>16</v>
      </c>
      <c r="K13" s="66">
        <v>2</v>
      </c>
      <c r="L13" s="67">
        <v>390375.13000000012</v>
      </c>
      <c r="M13" s="67">
        <v>55638</v>
      </c>
      <c r="N13" s="65">
        <v>44561</v>
      </c>
      <c r="O13" s="64" t="s">
        <v>184</v>
      </c>
      <c r="P13" s="61"/>
      <c r="Q13" s="73"/>
      <c r="R13" s="73"/>
      <c r="S13" s="73"/>
      <c r="T13" s="73"/>
      <c r="U13" s="74"/>
      <c r="V13" s="74"/>
      <c r="W13" s="74"/>
      <c r="X13" s="60"/>
      <c r="Y13" s="60"/>
      <c r="Z13" s="75"/>
      <c r="AA13" s="75"/>
    </row>
    <row r="14" spans="1:28" ht="25.35" customHeight="1">
      <c r="A14" s="63">
        <v>2</v>
      </c>
      <c r="B14" s="63">
        <v>2</v>
      </c>
      <c r="C14" s="68" t="s">
        <v>213</v>
      </c>
      <c r="D14" s="67">
        <v>67792.95</v>
      </c>
      <c r="E14" s="67">
        <v>109860.76</v>
      </c>
      <c r="F14" s="70">
        <f>(D14-E14)/E14</f>
        <v>-0.38291934262970689</v>
      </c>
      <c r="G14" s="67">
        <v>9901</v>
      </c>
      <c r="H14" s="66">
        <v>206</v>
      </c>
      <c r="I14" s="66">
        <f t="shared" si="0"/>
        <v>48.063106796116507</v>
      </c>
      <c r="J14" s="66">
        <v>14</v>
      </c>
      <c r="K14" s="66">
        <v>4</v>
      </c>
      <c r="L14" s="67">
        <v>671560.96</v>
      </c>
      <c r="M14" s="67">
        <v>97170</v>
      </c>
      <c r="N14" s="65">
        <v>44547</v>
      </c>
      <c r="O14" s="64" t="s">
        <v>142</v>
      </c>
      <c r="P14" s="61"/>
      <c r="Q14" s="73"/>
      <c r="R14" s="73"/>
      <c r="S14" s="73"/>
      <c r="T14" s="73"/>
      <c r="U14" s="74"/>
      <c r="V14" s="74"/>
      <c r="W14" s="60"/>
      <c r="X14" s="75"/>
      <c r="Y14" s="75"/>
      <c r="Z14" s="74"/>
      <c r="AA14" s="2"/>
      <c r="AB14" s="60"/>
    </row>
    <row r="15" spans="1:28" ht="25.35" customHeight="1">
      <c r="A15" s="63">
        <v>3</v>
      </c>
      <c r="B15" s="63" t="s">
        <v>34</v>
      </c>
      <c r="C15" s="68" t="s">
        <v>62</v>
      </c>
      <c r="D15" s="67">
        <v>60408.88</v>
      </c>
      <c r="E15" s="66" t="s">
        <v>36</v>
      </c>
      <c r="F15" s="66" t="s">
        <v>36</v>
      </c>
      <c r="G15" s="67">
        <v>12080</v>
      </c>
      <c r="H15" s="66">
        <v>321</v>
      </c>
      <c r="I15" s="66">
        <f t="shared" si="0"/>
        <v>37.63239875389408</v>
      </c>
      <c r="J15" s="66">
        <v>18</v>
      </c>
      <c r="K15" s="66">
        <v>1</v>
      </c>
      <c r="L15" s="67">
        <v>72318</v>
      </c>
      <c r="M15" s="67">
        <v>14461</v>
      </c>
      <c r="N15" s="65">
        <v>44568</v>
      </c>
      <c r="O15" s="64" t="s">
        <v>39</v>
      </c>
      <c r="P15" s="61"/>
      <c r="Q15" s="73"/>
      <c r="R15" s="73"/>
      <c r="S15" s="73"/>
      <c r="T15" s="73"/>
      <c r="U15" s="74"/>
      <c r="V15" s="74"/>
      <c r="W15" s="60"/>
      <c r="X15" s="75"/>
      <c r="Y15" s="74"/>
      <c r="Z15" s="75"/>
      <c r="AA15" s="2"/>
      <c r="AB15" s="60"/>
    </row>
    <row r="16" spans="1:28" ht="25.35" customHeight="1">
      <c r="A16" s="63">
        <v>4</v>
      </c>
      <c r="B16" s="63">
        <v>3</v>
      </c>
      <c r="C16" s="68" t="s">
        <v>70</v>
      </c>
      <c r="D16" s="67">
        <v>40467.82</v>
      </c>
      <c r="E16" s="67">
        <v>85431.89</v>
      </c>
      <c r="F16" s="70">
        <f>(D16-E16)/E16</f>
        <v>-0.52631482225197168</v>
      </c>
      <c r="G16" s="67">
        <v>7825</v>
      </c>
      <c r="H16" s="66">
        <v>200</v>
      </c>
      <c r="I16" s="66">
        <f t="shared" si="0"/>
        <v>39.125</v>
      </c>
      <c r="J16" s="66">
        <v>16</v>
      </c>
      <c r="K16" s="66">
        <v>3</v>
      </c>
      <c r="L16" s="67">
        <v>237901</v>
      </c>
      <c r="M16" s="67">
        <v>49112</v>
      </c>
      <c r="N16" s="65">
        <v>44554</v>
      </c>
      <c r="O16" s="64" t="s">
        <v>37</v>
      </c>
      <c r="P16" s="61"/>
      <c r="Q16" s="73"/>
      <c r="R16" s="73"/>
      <c r="S16" s="73"/>
      <c r="T16" s="73"/>
      <c r="U16" s="74"/>
      <c r="V16" s="74"/>
      <c r="W16" s="60"/>
      <c r="X16" s="75"/>
      <c r="Y16" s="74"/>
      <c r="Z16" s="75"/>
      <c r="AA16" s="2"/>
      <c r="AB16" s="60"/>
    </row>
    <row r="17" spans="1:28" ht="25.35" customHeight="1">
      <c r="A17" s="63">
        <v>5</v>
      </c>
      <c r="B17" s="63">
        <v>4</v>
      </c>
      <c r="C17" s="68" t="s">
        <v>161</v>
      </c>
      <c r="D17" s="67">
        <v>28785.65</v>
      </c>
      <c r="E17" s="67">
        <v>36343.86</v>
      </c>
      <c r="F17" s="70">
        <f>(D17-E17)/E17</f>
        <v>-0.20796387615404635</v>
      </c>
      <c r="G17" s="67">
        <v>4323</v>
      </c>
      <c r="H17" s="66">
        <v>90</v>
      </c>
      <c r="I17" s="66">
        <f t="shared" si="0"/>
        <v>48.033333333333331</v>
      </c>
      <c r="J17" s="66">
        <v>10</v>
      </c>
      <c r="K17" s="66">
        <v>7</v>
      </c>
      <c r="L17" s="67">
        <v>588934</v>
      </c>
      <c r="M17" s="67">
        <v>84750</v>
      </c>
      <c r="N17" s="65">
        <v>44526</v>
      </c>
      <c r="O17" s="64" t="s">
        <v>37</v>
      </c>
      <c r="P17" s="61"/>
      <c r="Q17" s="73"/>
      <c r="R17" s="73"/>
      <c r="S17" s="73"/>
      <c r="T17" s="73"/>
      <c r="U17" s="74"/>
      <c r="V17" s="74"/>
      <c r="W17" s="2"/>
      <c r="X17" s="74"/>
      <c r="Y17" s="75"/>
      <c r="Z17" s="60"/>
      <c r="AA17" s="75"/>
      <c r="AB17" s="60"/>
    </row>
    <row r="18" spans="1:28" ht="25.35" customHeight="1">
      <c r="A18" s="63">
        <v>6</v>
      </c>
      <c r="B18" s="63" t="s">
        <v>34</v>
      </c>
      <c r="C18" s="68" t="s">
        <v>250</v>
      </c>
      <c r="D18" s="67">
        <v>20777.68</v>
      </c>
      <c r="E18" s="66" t="s">
        <v>36</v>
      </c>
      <c r="F18" s="66" t="s">
        <v>36</v>
      </c>
      <c r="G18" s="67">
        <v>3014</v>
      </c>
      <c r="H18" s="66">
        <v>93</v>
      </c>
      <c r="I18" s="66">
        <f t="shared" si="0"/>
        <v>32.408602150537632</v>
      </c>
      <c r="J18" s="66">
        <v>9</v>
      </c>
      <c r="K18" s="66">
        <v>1</v>
      </c>
      <c r="L18" s="67">
        <v>20778</v>
      </c>
      <c r="M18" s="67">
        <v>3014</v>
      </c>
      <c r="N18" s="65">
        <v>44568</v>
      </c>
      <c r="O18" s="64" t="s">
        <v>84</v>
      </c>
      <c r="P18" s="61"/>
      <c r="Q18" s="73"/>
      <c r="R18" s="73"/>
      <c r="S18" s="73"/>
      <c r="T18" s="73"/>
      <c r="U18" s="74"/>
      <c r="V18" s="74"/>
      <c r="W18" s="2"/>
      <c r="X18" s="74"/>
      <c r="Y18" s="75"/>
      <c r="Z18" s="60"/>
      <c r="AA18" s="75"/>
      <c r="AB18" s="60"/>
    </row>
    <row r="19" spans="1:28" ht="25.35" customHeight="1">
      <c r="A19" s="63">
        <v>7</v>
      </c>
      <c r="B19" s="63">
        <v>7</v>
      </c>
      <c r="C19" s="68" t="s">
        <v>248</v>
      </c>
      <c r="D19" s="67">
        <v>18106.93</v>
      </c>
      <c r="E19" s="66">
        <v>29696.27</v>
      </c>
      <c r="F19" s="70">
        <f>(D19-E19)/E19</f>
        <v>-0.39026248077620523</v>
      </c>
      <c r="G19" s="67">
        <v>2711</v>
      </c>
      <c r="H19" s="66">
        <v>108</v>
      </c>
      <c r="I19" s="66">
        <f t="shared" si="0"/>
        <v>25.101851851851851</v>
      </c>
      <c r="J19" s="66">
        <v>13</v>
      </c>
      <c r="K19" s="66">
        <v>2</v>
      </c>
      <c r="L19" s="67">
        <v>48564</v>
      </c>
      <c r="M19" s="67">
        <v>7433</v>
      </c>
      <c r="N19" s="65">
        <v>44561</v>
      </c>
      <c r="O19" s="64" t="s">
        <v>43</v>
      </c>
      <c r="P19" s="61"/>
      <c r="Q19" s="73"/>
      <c r="R19" s="73"/>
      <c r="S19" s="73"/>
      <c r="T19" s="73"/>
      <c r="U19" s="74"/>
      <c r="V19" s="74"/>
      <c r="W19" s="2"/>
      <c r="X19" s="74"/>
      <c r="Y19" s="75"/>
      <c r="Z19" s="60"/>
      <c r="AA19" s="75"/>
      <c r="AB19" s="60"/>
    </row>
    <row r="20" spans="1:28" ht="25.35" customHeight="1">
      <c r="A20" s="63">
        <v>8</v>
      </c>
      <c r="B20" s="63">
        <v>6</v>
      </c>
      <c r="C20" s="68" t="s">
        <v>262</v>
      </c>
      <c r="D20" s="67">
        <v>17626.939999999999</v>
      </c>
      <c r="E20" s="67">
        <v>31979.05</v>
      </c>
      <c r="F20" s="70">
        <f>(D20-E20)/E20</f>
        <v>-0.44879725945580001</v>
      </c>
      <c r="G20" s="67">
        <v>2648</v>
      </c>
      <c r="H20" s="66">
        <v>108</v>
      </c>
      <c r="I20" s="66">
        <f t="shared" si="0"/>
        <v>24.518518518518519</v>
      </c>
      <c r="J20" s="66">
        <v>12</v>
      </c>
      <c r="K20" s="66">
        <v>3</v>
      </c>
      <c r="L20" s="67">
        <v>179977.27</v>
      </c>
      <c r="M20" s="67">
        <v>26642</v>
      </c>
      <c r="N20" s="65">
        <v>44554</v>
      </c>
      <c r="O20" s="64" t="s">
        <v>41</v>
      </c>
      <c r="P20" s="61"/>
      <c r="Q20" s="73"/>
      <c r="R20" s="73"/>
      <c r="S20" s="73"/>
      <c r="T20" s="73"/>
      <c r="U20" s="74"/>
      <c r="V20" s="74"/>
      <c r="W20" s="2"/>
      <c r="X20" s="74"/>
      <c r="Y20" s="75"/>
      <c r="Z20" s="60"/>
      <c r="AA20" s="75"/>
      <c r="AB20" s="60"/>
    </row>
    <row r="21" spans="1:28" ht="25.35" customHeight="1">
      <c r="A21" s="63">
        <v>9</v>
      </c>
      <c r="B21" s="63">
        <v>5</v>
      </c>
      <c r="C21" s="68" t="s">
        <v>276</v>
      </c>
      <c r="D21" s="67">
        <v>14803.3</v>
      </c>
      <c r="E21" s="66">
        <v>36041.769999999997</v>
      </c>
      <c r="F21" s="70">
        <f>(D21-E21)/E21</f>
        <v>-0.58927377872951303</v>
      </c>
      <c r="G21" s="67">
        <v>2968</v>
      </c>
      <c r="H21" s="66">
        <v>137</v>
      </c>
      <c r="I21" s="66">
        <f t="shared" si="0"/>
        <v>21.664233576642335</v>
      </c>
      <c r="J21" s="66">
        <v>20</v>
      </c>
      <c r="K21" s="66">
        <v>2</v>
      </c>
      <c r="L21" s="67">
        <v>50845</v>
      </c>
      <c r="M21" s="67">
        <v>10533</v>
      </c>
      <c r="N21" s="65">
        <v>44561</v>
      </c>
      <c r="O21" s="64" t="s">
        <v>80</v>
      </c>
      <c r="P21" s="61"/>
      <c r="Q21" s="73"/>
      <c r="R21" s="73"/>
      <c r="S21" s="73"/>
      <c r="T21" s="73"/>
      <c r="U21" s="74"/>
      <c r="V21" s="74"/>
      <c r="W21" s="2"/>
      <c r="X21" s="74"/>
      <c r="Y21" s="75"/>
      <c r="Z21" s="60"/>
      <c r="AA21" s="75"/>
      <c r="AB21" s="60"/>
    </row>
    <row r="22" spans="1:28" ht="25.35" customHeight="1">
      <c r="A22" s="63">
        <v>10</v>
      </c>
      <c r="B22" s="63" t="s">
        <v>34</v>
      </c>
      <c r="C22" s="68" t="s">
        <v>285</v>
      </c>
      <c r="D22" s="67">
        <v>7779.87</v>
      </c>
      <c r="E22" s="66" t="s">
        <v>36</v>
      </c>
      <c r="F22" s="66" t="s">
        <v>36</v>
      </c>
      <c r="G22" s="67">
        <v>1315</v>
      </c>
      <c r="H22" s="66">
        <v>88</v>
      </c>
      <c r="I22" s="66">
        <f t="shared" si="0"/>
        <v>14.943181818181818</v>
      </c>
      <c r="J22" s="66">
        <v>5</v>
      </c>
      <c r="K22" s="66">
        <v>1</v>
      </c>
      <c r="L22" s="67">
        <v>7779.87</v>
      </c>
      <c r="M22" s="67">
        <v>1315</v>
      </c>
      <c r="N22" s="65">
        <v>44568</v>
      </c>
      <c r="O22" s="64" t="s">
        <v>286</v>
      </c>
      <c r="P22" s="61"/>
      <c r="Q22" s="73"/>
      <c r="R22" s="73"/>
      <c r="S22" s="73"/>
      <c r="T22" s="73"/>
      <c r="U22" s="74"/>
      <c r="V22" s="74"/>
      <c r="W22" s="74"/>
      <c r="X22" s="75"/>
      <c r="Y22" s="75"/>
      <c r="Z22" s="60"/>
    </row>
    <row r="23" spans="1:28" ht="25.35" customHeight="1">
      <c r="A23" s="41"/>
      <c r="B23" s="41"/>
      <c r="C23" s="52" t="s">
        <v>52</v>
      </c>
      <c r="D23" s="62">
        <f>SUM(D13:D22)</f>
        <v>426079.81000000006</v>
      </c>
      <c r="E23" s="62">
        <v>574209.32999999996</v>
      </c>
      <c r="F23" s="20">
        <f t="shared" ref="F23" si="1">(D23-E23)/E23</f>
        <v>-0.25797128723073853</v>
      </c>
      <c r="G23" s="62">
        <f t="shared" ref="G23" si="2">SUM(G13:G22)</f>
        <v>67482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X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8" ht="25.35" customHeight="1">
      <c r="A25" s="63">
        <v>11</v>
      </c>
      <c r="B25" s="63" t="s">
        <v>58</v>
      </c>
      <c r="C25" s="68" t="s">
        <v>160</v>
      </c>
      <c r="D25" s="67">
        <v>5525</v>
      </c>
      <c r="E25" s="66" t="s">
        <v>36</v>
      </c>
      <c r="F25" s="66" t="s">
        <v>36</v>
      </c>
      <c r="G25" s="67">
        <v>990</v>
      </c>
      <c r="H25" s="66" t="s">
        <v>36</v>
      </c>
      <c r="I25" s="66" t="s">
        <v>36</v>
      </c>
      <c r="J25" s="66">
        <v>14</v>
      </c>
      <c r="K25" s="66">
        <v>0</v>
      </c>
      <c r="L25" s="67">
        <v>5525</v>
      </c>
      <c r="M25" s="67">
        <v>990</v>
      </c>
      <c r="O25" s="64" t="s">
        <v>47</v>
      </c>
      <c r="P25" s="61"/>
      <c r="Q25" s="73"/>
      <c r="R25" s="73"/>
      <c r="S25" s="73"/>
      <c r="T25" s="73"/>
      <c r="U25" s="74"/>
      <c r="V25" s="74"/>
      <c r="W25" s="2"/>
      <c r="X25" s="74"/>
      <c r="Y25" s="75"/>
      <c r="Z25" s="60"/>
      <c r="AA25" s="75"/>
      <c r="AB25" s="60"/>
    </row>
    <row r="26" spans="1:28" ht="25.35" customHeight="1">
      <c r="A26" s="63">
        <v>12</v>
      </c>
      <c r="B26" s="63">
        <v>8</v>
      </c>
      <c r="C26" s="68" t="s">
        <v>171</v>
      </c>
      <c r="D26" s="67">
        <v>3840.26</v>
      </c>
      <c r="E26" s="67">
        <v>16588.61</v>
      </c>
      <c r="F26" s="70">
        <f>(D26-E26)/E26</f>
        <v>-0.76850019380767887</v>
      </c>
      <c r="G26" s="67">
        <v>781</v>
      </c>
      <c r="H26" s="66">
        <v>32</v>
      </c>
      <c r="I26" s="66">
        <f>G26/H26</f>
        <v>24.40625</v>
      </c>
      <c r="J26" s="66">
        <v>5</v>
      </c>
      <c r="K26" s="66">
        <v>7</v>
      </c>
      <c r="L26" s="67">
        <v>178894</v>
      </c>
      <c r="M26" s="67">
        <v>35800</v>
      </c>
      <c r="N26" s="65">
        <v>44526</v>
      </c>
      <c r="O26" s="64" t="s">
        <v>43</v>
      </c>
      <c r="P26" s="61"/>
      <c r="Q26" s="73"/>
      <c r="R26" s="73"/>
      <c r="S26" s="73"/>
      <c r="T26" s="73"/>
      <c r="U26" s="74"/>
      <c r="V26" s="74"/>
      <c r="W26" s="2"/>
      <c r="X26" s="74"/>
      <c r="Y26" s="75"/>
      <c r="Z26" s="60"/>
      <c r="AA26" s="75"/>
      <c r="AB26" s="60"/>
    </row>
    <row r="27" spans="1:28" ht="25.35" customHeight="1">
      <c r="A27" s="63">
        <v>13</v>
      </c>
      <c r="B27" s="63" t="s">
        <v>34</v>
      </c>
      <c r="C27" s="68" t="s">
        <v>252</v>
      </c>
      <c r="D27" s="67">
        <v>2409</v>
      </c>
      <c r="E27" s="66" t="s">
        <v>36</v>
      </c>
      <c r="F27" s="66" t="s">
        <v>36</v>
      </c>
      <c r="G27" s="67">
        <v>471</v>
      </c>
      <c r="H27" s="66">
        <v>12</v>
      </c>
      <c r="I27" s="66">
        <f>G27/H27</f>
        <v>39.25</v>
      </c>
      <c r="J27" s="66">
        <v>5</v>
      </c>
      <c r="K27" s="66">
        <v>1</v>
      </c>
      <c r="L27" s="67">
        <v>2409</v>
      </c>
      <c r="M27" s="67">
        <v>471</v>
      </c>
      <c r="N27" s="65">
        <v>44568</v>
      </c>
      <c r="O27" s="64" t="s">
        <v>139</v>
      </c>
      <c r="P27" s="9"/>
      <c r="Q27" s="73"/>
      <c r="R27" s="73"/>
      <c r="S27" s="73"/>
      <c r="T27" s="73"/>
      <c r="U27" s="74"/>
      <c r="V27" s="74"/>
      <c r="W27" s="2"/>
      <c r="X27" s="74"/>
      <c r="Y27" s="75"/>
      <c r="Z27" s="60"/>
      <c r="AA27" s="75"/>
      <c r="AB27" s="60"/>
    </row>
    <row r="28" spans="1:28" ht="25.35" customHeight="1">
      <c r="A28" s="63">
        <v>14</v>
      </c>
      <c r="B28" s="63">
        <v>9</v>
      </c>
      <c r="C28" s="68" t="s">
        <v>288</v>
      </c>
      <c r="D28" s="67">
        <v>2183</v>
      </c>
      <c r="E28" s="67">
        <v>15028</v>
      </c>
      <c r="F28" s="70">
        <f>(D28-E28)/E28</f>
        <v>-0.85473782273090226</v>
      </c>
      <c r="G28" s="67">
        <v>324</v>
      </c>
      <c r="H28" s="66" t="s">
        <v>36</v>
      </c>
      <c r="I28" s="66" t="s">
        <v>36</v>
      </c>
      <c r="J28" s="66">
        <v>2</v>
      </c>
      <c r="K28" s="66">
        <v>4</v>
      </c>
      <c r="L28" s="67">
        <v>66664</v>
      </c>
      <c r="M28" s="67">
        <v>10444</v>
      </c>
      <c r="N28" s="65">
        <v>44547</v>
      </c>
      <c r="O28" s="64" t="s">
        <v>47</v>
      </c>
      <c r="P28" s="61"/>
      <c r="Q28" s="73"/>
      <c r="R28" s="73"/>
      <c r="S28" s="73"/>
      <c r="T28" s="73"/>
      <c r="U28" s="74"/>
      <c r="V28" s="74"/>
      <c r="W28" s="2"/>
      <c r="X28" s="74"/>
      <c r="Y28" s="75"/>
      <c r="Z28" s="60"/>
      <c r="AA28" s="75"/>
      <c r="AB28" s="60"/>
    </row>
    <row r="29" spans="1:28" ht="25.35" customHeight="1">
      <c r="A29" s="63">
        <v>15</v>
      </c>
      <c r="B29" s="63">
        <v>18</v>
      </c>
      <c r="C29" s="68" t="s">
        <v>187</v>
      </c>
      <c r="D29" s="67">
        <v>2022</v>
      </c>
      <c r="E29" s="67">
        <v>751.9</v>
      </c>
      <c r="F29" s="70">
        <f>(D29-E29)/E29</f>
        <v>1.6891873919404174</v>
      </c>
      <c r="G29" s="67">
        <v>380</v>
      </c>
      <c r="H29" s="66">
        <v>6</v>
      </c>
      <c r="I29" s="66">
        <f>G29/H29</f>
        <v>63.333333333333336</v>
      </c>
      <c r="J29" s="66">
        <v>3</v>
      </c>
      <c r="K29" s="66">
        <v>17</v>
      </c>
      <c r="L29" s="67">
        <v>147472</v>
      </c>
      <c r="M29" s="67">
        <v>26041</v>
      </c>
      <c r="N29" s="65">
        <v>44456</v>
      </c>
      <c r="O29" s="64" t="s">
        <v>182</v>
      </c>
      <c r="P29" s="61"/>
      <c r="Q29" s="73"/>
      <c r="R29" s="73"/>
      <c r="S29" s="73"/>
      <c r="T29" s="73"/>
      <c r="U29" s="74"/>
      <c r="V29" s="74"/>
      <c r="W29" s="2"/>
      <c r="X29" s="74"/>
      <c r="Y29" s="75"/>
      <c r="Z29" s="60"/>
      <c r="AA29" s="75"/>
      <c r="AB29" s="60"/>
    </row>
    <row r="30" spans="1:28" ht="25.35" customHeight="1">
      <c r="A30" s="63">
        <v>16</v>
      </c>
      <c r="B30" s="63">
        <v>11</v>
      </c>
      <c r="C30" s="68" t="s">
        <v>156</v>
      </c>
      <c r="D30" s="67">
        <v>1127</v>
      </c>
      <c r="E30" s="66">
        <v>4854</v>
      </c>
      <c r="F30" s="70">
        <f>(D30-E30)/E30</f>
        <v>-0.76782035434693041</v>
      </c>
      <c r="G30" s="67">
        <v>235</v>
      </c>
      <c r="H30" s="66">
        <v>6</v>
      </c>
      <c r="I30" s="66">
        <f>G30/H30</f>
        <v>39.166666666666664</v>
      </c>
      <c r="J30" s="66">
        <v>2</v>
      </c>
      <c r="K30" s="66">
        <v>2</v>
      </c>
      <c r="L30" s="67">
        <v>5981</v>
      </c>
      <c r="M30" s="67">
        <v>1156</v>
      </c>
      <c r="N30" s="65">
        <v>44561</v>
      </c>
      <c r="O30" s="64" t="s">
        <v>139</v>
      </c>
      <c r="P30" s="61"/>
      <c r="Q30" s="73"/>
      <c r="R30" s="73"/>
      <c r="S30" s="73"/>
      <c r="T30" s="73"/>
      <c r="U30" s="74"/>
      <c r="V30" s="74"/>
      <c r="W30" s="60"/>
      <c r="X30" s="75"/>
      <c r="Y30" s="74"/>
      <c r="Z30" s="75"/>
      <c r="AA30" s="2"/>
      <c r="AB30" s="60"/>
    </row>
    <row r="31" spans="1:28" ht="25.35" customHeight="1">
      <c r="A31" s="63">
        <v>17</v>
      </c>
      <c r="B31" s="63">
        <v>14</v>
      </c>
      <c r="C31" s="68" t="s">
        <v>93</v>
      </c>
      <c r="D31" s="67">
        <v>912.5</v>
      </c>
      <c r="E31" s="67">
        <v>1191</v>
      </c>
      <c r="F31" s="70">
        <f>(D31-E31)/E31</f>
        <v>-0.23383711167086482</v>
      </c>
      <c r="G31" s="67">
        <v>187</v>
      </c>
      <c r="H31" s="66">
        <v>6</v>
      </c>
      <c r="I31" s="66">
        <f>G31/H31</f>
        <v>31.166666666666668</v>
      </c>
      <c r="J31" s="66">
        <v>2</v>
      </c>
      <c r="K31" s="66">
        <v>9</v>
      </c>
      <c r="L31" s="67">
        <v>45592</v>
      </c>
      <c r="M31" s="67">
        <v>7690</v>
      </c>
      <c r="N31" s="65">
        <v>44512</v>
      </c>
      <c r="O31" s="64" t="s">
        <v>84</v>
      </c>
      <c r="P31" s="61"/>
      <c r="Q31" s="73"/>
      <c r="R31" s="73"/>
      <c r="S31" s="73"/>
      <c r="T31" s="73"/>
      <c r="U31" s="74"/>
      <c r="V31" s="74"/>
      <c r="W31" s="60"/>
      <c r="X31" s="75"/>
      <c r="Y31" s="74"/>
      <c r="Z31" s="75"/>
      <c r="AA31" s="2"/>
      <c r="AB31" s="60"/>
    </row>
    <row r="32" spans="1:28" ht="25.35" customHeight="1">
      <c r="A32" s="63">
        <v>18</v>
      </c>
      <c r="B32" s="63" t="s">
        <v>34</v>
      </c>
      <c r="C32" s="68" t="s">
        <v>253</v>
      </c>
      <c r="D32" s="67">
        <v>797.9</v>
      </c>
      <c r="E32" s="66" t="s">
        <v>36</v>
      </c>
      <c r="F32" s="66" t="s">
        <v>36</v>
      </c>
      <c r="G32" s="67">
        <v>137</v>
      </c>
      <c r="H32" s="66">
        <v>12</v>
      </c>
      <c r="I32" s="66">
        <f>G32/H32</f>
        <v>11.416666666666666</v>
      </c>
      <c r="J32" s="66">
        <v>3</v>
      </c>
      <c r="K32" s="66">
        <v>1</v>
      </c>
      <c r="L32" s="67">
        <v>797.9</v>
      </c>
      <c r="M32" s="67">
        <v>137</v>
      </c>
      <c r="N32" s="65">
        <v>44568</v>
      </c>
      <c r="O32" s="64" t="s">
        <v>80</v>
      </c>
      <c r="P32" s="61"/>
      <c r="Q32" s="73"/>
      <c r="R32" s="73"/>
      <c r="S32" s="73"/>
      <c r="T32" s="73"/>
      <c r="U32" s="74"/>
      <c r="V32" s="74"/>
      <c r="W32" s="60"/>
      <c r="X32" s="75"/>
      <c r="Y32" s="74"/>
      <c r="Z32" s="75"/>
      <c r="AA32" s="2"/>
      <c r="AB32" s="60"/>
    </row>
    <row r="33" spans="1:28" ht="25.35" customHeight="1">
      <c r="A33" s="63">
        <v>19</v>
      </c>
      <c r="B33" s="76" t="s">
        <v>34</v>
      </c>
      <c r="C33" s="68" t="s">
        <v>287</v>
      </c>
      <c r="D33" s="67">
        <v>675.6</v>
      </c>
      <c r="E33" s="66" t="s">
        <v>36</v>
      </c>
      <c r="F33" s="66" t="s">
        <v>36</v>
      </c>
      <c r="G33" s="67">
        <v>137</v>
      </c>
      <c r="H33" s="66" t="s">
        <v>36</v>
      </c>
      <c r="I33" s="66" t="s">
        <v>36</v>
      </c>
      <c r="J33" s="66">
        <v>6</v>
      </c>
      <c r="K33" s="66">
        <v>1</v>
      </c>
      <c r="L33" s="67">
        <v>675.6</v>
      </c>
      <c r="M33" s="67">
        <v>137</v>
      </c>
      <c r="N33" s="65">
        <v>44568</v>
      </c>
      <c r="O33" s="64" t="s">
        <v>82</v>
      </c>
      <c r="P33" s="61"/>
      <c r="Q33" s="73"/>
      <c r="R33" s="73"/>
      <c r="S33" s="73"/>
      <c r="T33" s="73"/>
      <c r="U33" s="74"/>
      <c r="V33" s="74"/>
      <c r="W33" s="75"/>
      <c r="X33" s="75"/>
      <c r="Y33" s="2"/>
      <c r="Z33" s="60"/>
      <c r="AA33" s="74"/>
      <c r="AB33" s="60"/>
    </row>
    <row r="34" spans="1:28" ht="25.35" customHeight="1">
      <c r="A34" s="63">
        <v>20</v>
      </c>
      <c r="B34" s="63" t="s">
        <v>58</v>
      </c>
      <c r="C34" s="68" t="s">
        <v>275</v>
      </c>
      <c r="D34" s="67">
        <v>656.7</v>
      </c>
      <c r="E34" s="66" t="s">
        <v>36</v>
      </c>
      <c r="F34" s="66" t="s">
        <v>36</v>
      </c>
      <c r="G34" s="67">
        <v>98</v>
      </c>
      <c r="H34" s="66">
        <v>7</v>
      </c>
      <c r="I34" s="66">
        <f>G34/H34</f>
        <v>14</v>
      </c>
      <c r="J34" s="66">
        <v>7</v>
      </c>
      <c r="K34" s="66">
        <v>0</v>
      </c>
      <c r="L34" s="67">
        <v>656.7</v>
      </c>
      <c r="M34" s="67">
        <v>98</v>
      </c>
      <c r="N34" s="65" t="s">
        <v>60</v>
      </c>
      <c r="O34" s="64" t="s">
        <v>41</v>
      </c>
      <c r="P34" s="61"/>
      <c r="Q34" s="73"/>
      <c r="R34" s="73"/>
      <c r="S34" s="73"/>
      <c r="T34" s="73"/>
      <c r="U34" s="74"/>
      <c r="V34" s="74"/>
      <c r="W34" s="60"/>
      <c r="X34" s="75"/>
      <c r="Y34" s="75"/>
      <c r="Z34" s="74"/>
      <c r="AA34" s="2"/>
      <c r="AB34" s="60"/>
    </row>
    <row r="35" spans="1:28" ht="25.2" customHeight="1">
      <c r="A35" s="41"/>
      <c r="B35" s="41"/>
      <c r="C35" s="52" t="s">
        <v>66</v>
      </c>
      <c r="D35" s="62">
        <f>SUM(D23:D34)</f>
        <v>446228.77000000008</v>
      </c>
      <c r="E35" s="62">
        <v>587341.40000000014</v>
      </c>
      <c r="F35" s="20">
        <f t="shared" ref="F35" si="3">(D35-E35)/E35</f>
        <v>-0.24025656968842998</v>
      </c>
      <c r="G35" s="62">
        <f t="shared" ref="G35" si="4">SUM(G23:G34)</f>
        <v>71222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23">
        <v>17</v>
      </c>
      <c r="C37" s="68" t="s">
        <v>149</v>
      </c>
      <c r="D37" s="67">
        <v>647</v>
      </c>
      <c r="E37" s="66">
        <v>782</v>
      </c>
      <c r="F37" s="70">
        <f t="shared" ref="F37:F46" si="5">(D37-E37)/E37</f>
        <v>-0.17263427109974425</v>
      </c>
      <c r="G37" s="67">
        <v>143</v>
      </c>
      <c r="H37" s="66">
        <v>4</v>
      </c>
      <c r="I37" s="66">
        <f t="shared" ref="I37:I43" si="6">G37/H37</f>
        <v>35.75</v>
      </c>
      <c r="J37" s="66">
        <v>2</v>
      </c>
      <c r="K37" s="66">
        <v>6</v>
      </c>
      <c r="L37" s="67">
        <v>8738</v>
      </c>
      <c r="M37" s="67">
        <v>1812</v>
      </c>
      <c r="N37" s="65">
        <v>44533</v>
      </c>
      <c r="O37" s="64" t="s">
        <v>139</v>
      </c>
      <c r="P37" s="61"/>
      <c r="Q37" s="73"/>
      <c r="R37" s="73"/>
      <c r="S37" s="73"/>
      <c r="T37" s="74"/>
      <c r="U37" s="73"/>
      <c r="V37" s="73"/>
      <c r="W37" s="60"/>
      <c r="X37" s="75"/>
      <c r="Y37" s="75"/>
      <c r="Z37" s="74"/>
      <c r="AA37" s="2"/>
      <c r="AB37" s="60"/>
    </row>
    <row r="38" spans="1:28" ht="25.35" customHeight="1">
      <c r="A38" s="63">
        <v>22</v>
      </c>
      <c r="B38" s="76">
        <v>13</v>
      </c>
      <c r="C38" s="68" t="s">
        <v>277</v>
      </c>
      <c r="D38" s="67">
        <v>499.5</v>
      </c>
      <c r="E38" s="67">
        <v>1310.3</v>
      </c>
      <c r="F38" s="70">
        <f t="shared" si="5"/>
        <v>-0.61878959017018997</v>
      </c>
      <c r="G38" s="67">
        <v>88</v>
      </c>
      <c r="H38" s="66">
        <v>9</v>
      </c>
      <c r="I38" s="66">
        <f t="shared" si="6"/>
        <v>9.7777777777777786</v>
      </c>
      <c r="J38" s="66">
        <v>4</v>
      </c>
      <c r="K38" s="66">
        <v>3</v>
      </c>
      <c r="L38" s="67">
        <v>3359</v>
      </c>
      <c r="M38" s="67">
        <v>750</v>
      </c>
      <c r="N38" s="65">
        <v>44554</v>
      </c>
      <c r="O38" s="64" t="s">
        <v>80</v>
      </c>
      <c r="P38" s="61"/>
      <c r="R38" s="54"/>
      <c r="T38" s="61"/>
      <c r="U38" s="60"/>
      <c r="V38" s="60"/>
      <c r="W38" s="75"/>
      <c r="X38" s="75"/>
      <c r="Y38" s="60"/>
      <c r="Z38" s="74"/>
    </row>
    <row r="39" spans="1:28" ht="25.35" customHeight="1">
      <c r="A39" s="63">
        <v>23</v>
      </c>
      <c r="B39" s="63">
        <v>24</v>
      </c>
      <c r="C39" s="68" t="s">
        <v>121</v>
      </c>
      <c r="D39" s="67">
        <v>325</v>
      </c>
      <c r="E39" s="67">
        <v>175.5</v>
      </c>
      <c r="F39" s="70">
        <f t="shared" si="5"/>
        <v>0.85185185185185186</v>
      </c>
      <c r="G39" s="67">
        <v>55</v>
      </c>
      <c r="H39" s="66">
        <v>4</v>
      </c>
      <c r="I39" s="66">
        <f t="shared" si="6"/>
        <v>13.75</v>
      </c>
      <c r="J39" s="66">
        <v>1</v>
      </c>
      <c r="K39" s="66">
        <v>8</v>
      </c>
      <c r="L39" s="67">
        <v>28232.12</v>
      </c>
      <c r="M39" s="67">
        <v>5010</v>
      </c>
      <c r="N39" s="65">
        <v>44519</v>
      </c>
      <c r="O39" s="64" t="s">
        <v>122</v>
      </c>
      <c r="P39" s="61"/>
      <c r="Q39" s="73"/>
      <c r="R39" s="73"/>
      <c r="S39" s="73"/>
      <c r="T39" s="73"/>
      <c r="U39" s="74"/>
      <c r="V39" s="74"/>
      <c r="W39" s="60"/>
      <c r="X39" s="75"/>
      <c r="Y39" s="2"/>
      <c r="Z39" s="74"/>
      <c r="AA39" s="75"/>
      <c r="AB39" s="60"/>
    </row>
    <row r="40" spans="1:28" ht="25.35" customHeight="1">
      <c r="A40" s="63">
        <v>24</v>
      </c>
      <c r="B40" s="76">
        <v>16</v>
      </c>
      <c r="C40" s="68" t="s">
        <v>162</v>
      </c>
      <c r="D40" s="67">
        <v>304.99</v>
      </c>
      <c r="E40" s="67">
        <v>890</v>
      </c>
      <c r="F40" s="70">
        <f t="shared" si="5"/>
        <v>-0.65731460674157305</v>
      </c>
      <c r="G40" s="67">
        <v>54</v>
      </c>
      <c r="H40" s="66">
        <v>3</v>
      </c>
      <c r="I40" s="66">
        <f t="shared" si="6"/>
        <v>18</v>
      </c>
      <c r="J40" s="66">
        <v>3</v>
      </c>
      <c r="K40" s="66">
        <v>6</v>
      </c>
      <c r="L40" s="67">
        <v>10002.31</v>
      </c>
      <c r="M40" s="67">
        <v>1796</v>
      </c>
      <c r="N40" s="65">
        <v>44533</v>
      </c>
      <c r="O40" s="64" t="s">
        <v>50</v>
      </c>
      <c r="P40" s="61"/>
      <c r="Q40" s="73"/>
      <c r="R40" s="73"/>
      <c r="S40" s="73"/>
      <c r="T40" s="73"/>
      <c r="U40" s="74"/>
      <c r="V40" s="74"/>
      <c r="W40" s="74"/>
      <c r="X40" s="75"/>
      <c r="Y40" s="2"/>
      <c r="Z40" s="60"/>
      <c r="AA40" s="75"/>
    </row>
    <row r="41" spans="1:28" ht="25.35" customHeight="1">
      <c r="A41" s="63">
        <v>25</v>
      </c>
      <c r="B41" s="76">
        <v>12</v>
      </c>
      <c r="C41" s="68" t="s">
        <v>279</v>
      </c>
      <c r="D41" s="67">
        <v>302.39999999999998</v>
      </c>
      <c r="E41" s="67">
        <v>1462.06</v>
      </c>
      <c r="F41" s="70">
        <f t="shared" si="5"/>
        <v>-0.79316854301465045</v>
      </c>
      <c r="G41" s="67">
        <v>91</v>
      </c>
      <c r="H41" s="66">
        <v>6</v>
      </c>
      <c r="I41" s="66">
        <f t="shared" si="6"/>
        <v>15.166666666666666</v>
      </c>
      <c r="J41" s="66">
        <v>3</v>
      </c>
      <c r="K41" s="66">
        <v>5</v>
      </c>
      <c r="L41" s="67">
        <v>41716.46</v>
      </c>
      <c r="M41" s="67">
        <v>8838</v>
      </c>
      <c r="N41" s="65">
        <v>44540</v>
      </c>
      <c r="O41" s="64" t="s">
        <v>50</v>
      </c>
      <c r="P41" s="61"/>
      <c r="Q41" s="73"/>
      <c r="R41" s="73"/>
      <c r="S41" s="73"/>
      <c r="T41" s="73"/>
      <c r="U41" s="73"/>
      <c r="V41" s="74"/>
      <c r="W41" s="75"/>
      <c r="X41" s="75"/>
      <c r="Y41" s="60"/>
      <c r="Z41" s="74"/>
    </row>
    <row r="42" spans="1:28" ht="25.35" customHeight="1">
      <c r="A42" s="63">
        <v>26</v>
      </c>
      <c r="B42" s="63">
        <v>32</v>
      </c>
      <c r="C42" s="68" t="s">
        <v>289</v>
      </c>
      <c r="D42" s="67">
        <v>107.5</v>
      </c>
      <c r="E42" s="67">
        <v>47</v>
      </c>
      <c r="F42" s="70">
        <f>(D42-E42)/E42</f>
        <v>1.2872340425531914</v>
      </c>
      <c r="G42" s="67">
        <v>28</v>
      </c>
      <c r="H42" s="66">
        <v>1</v>
      </c>
      <c r="I42" s="66">
        <f>G42/H42</f>
        <v>28</v>
      </c>
      <c r="J42" s="66">
        <v>1</v>
      </c>
      <c r="K42" s="66">
        <v>4</v>
      </c>
      <c r="L42" s="67">
        <v>4361.3</v>
      </c>
      <c r="M42" s="67">
        <v>898</v>
      </c>
      <c r="N42" s="65">
        <v>44526</v>
      </c>
      <c r="O42" s="64" t="s">
        <v>182</v>
      </c>
      <c r="P42" s="61"/>
      <c r="Q42" s="73"/>
      <c r="R42" s="73"/>
      <c r="S42" s="73"/>
      <c r="T42" s="73"/>
      <c r="U42" s="74"/>
      <c r="V42" s="74"/>
      <c r="W42" s="74"/>
      <c r="Y42" s="75"/>
      <c r="Z42" s="60"/>
      <c r="AA42" s="75"/>
    </row>
    <row r="43" spans="1:28" ht="25.35" customHeight="1">
      <c r="A43" s="63">
        <v>27</v>
      </c>
      <c r="B43" s="76">
        <v>23</v>
      </c>
      <c r="C43" s="68" t="s">
        <v>264</v>
      </c>
      <c r="D43" s="67">
        <v>100.5</v>
      </c>
      <c r="E43" s="67">
        <v>204</v>
      </c>
      <c r="F43" s="70">
        <f t="shared" si="5"/>
        <v>-0.50735294117647056</v>
      </c>
      <c r="G43" s="67">
        <v>27</v>
      </c>
      <c r="H43" s="66">
        <v>1</v>
      </c>
      <c r="I43" s="66">
        <f t="shared" si="6"/>
        <v>27</v>
      </c>
      <c r="J43" s="66">
        <v>1</v>
      </c>
      <c r="K43" s="66">
        <v>5</v>
      </c>
      <c r="L43" s="67">
        <v>7993</v>
      </c>
      <c r="M43" s="67">
        <v>1381</v>
      </c>
      <c r="N43" s="65">
        <v>44540</v>
      </c>
      <c r="O43" s="64" t="s">
        <v>43</v>
      </c>
      <c r="P43" s="61"/>
      <c r="Q43" s="73"/>
      <c r="R43" s="73"/>
      <c r="S43" s="73"/>
      <c r="T43" s="73"/>
      <c r="U43" s="74"/>
      <c r="V43" s="74"/>
      <c r="W43" s="75"/>
      <c r="X43" s="2"/>
      <c r="Y43" s="74"/>
      <c r="Z43" s="60"/>
      <c r="AA43" s="75"/>
      <c r="AB43" s="60"/>
    </row>
    <row r="44" spans="1:28" ht="25.35" customHeight="1">
      <c r="A44" s="63">
        <v>28</v>
      </c>
      <c r="B44" s="63">
        <v>27</v>
      </c>
      <c r="C44" s="68" t="s">
        <v>294</v>
      </c>
      <c r="D44" s="67">
        <v>75</v>
      </c>
      <c r="E44" s="67">
        <v>103.5</v>
      </c>
      <c r="F44" s="70">
        <f t="shared" si="5"/>
        <v>-0.27536231884057971</v>
      </c>
      <c r="G44" s="67">
        <v>12</v>
      </c>
      <c r="H44" s="66" t="s">
        <v>36</v>
      </c>
      <c r="I44" s="66" t="s">
        <v>36</v>
      </c>
      <c r="J44" s="66">
        <v>1</v>
      </c>
      <c r="K44" s="66">
        <v>8</v>
      </c>
      <c r="L44" s="67">
        <v>2665.41</v>
      </c>
      <c r="M44" s="67">
        <v>503</v>
      </c>
      <c r="N44" s="65">
        <v>44519</v>
      </c>
      <c r="O44" s="64" t="s">
        <v>82</v>
      </c>
      <c r="P44" s="61"/>
      <c r="Q44" s="73"/>
      <c r="R44" s="73"/>
      <c r="S44" s="73"/>
      <c r="T44" s="73"/>
      <c r="U44" s="74"/>
      <c r="V44" s="74"/>
      <c r="W44" s="60"/>
      <c r="X44" s="75"/>
      <c r="Y44" s="2"/>
      <c r="Z44" s="74"/>
      <c r="AA44" s="75"/>
      <c r="AB44" s="60"/>
    </row>
    <row r="45" spans="1:28" ht="25.35" customHeight="1">
      <c r="A45" s="63">
        <v>29</v>
      </c>
      <c r="B45" s="63">
        <v>30</v>
      </c>
      <c r="C45" s="68" t="s">
        <v>295</v>
      </c>
      <c r="D45" s="67">
        <v>38</v>
      </c>
      <c r="E45" s="67">
        <v>82</v>
      </c>
      <c r="F45" s="70">
        <f t="shared" si="5"/>
        <v>-0.53658536585365857</v>
      </c>
      <c r="G45" s="67">
        <v>9</v>
      </c>
      <c r="H45" s="66" t="s">
        <v>36</v>
      </c>
      <c r="I45" s="66" t="s">
        <v>36</v>
      </c>
      <c r="J45" s="66">
        <v>2</v>
      </c>
      <c r="K45" s="66">
        <v>4</v>
      </c>
      <c r="L45" s="67">
        <v>1172</v>
      </c>
      <c r="M45" s="67">
        <v>234</v>
      </c>
      <c r="N45" s="65">
        <v>44547</v>
      </c>
      <c r="O45" s="64" t="s">
        <v>296</v>
      </c>
      <c r="P45" s="61"/>
      <c r="Q45" s="73"/>
      <c r="R45" s="73"/>
      <c r="S45" s="73"/>
      <c r="T45" s="73"/>
      <c r="U45" s="74"/>
      <c r="V45" s="74"/>
      <c r="W45" s="75"/>
      <c r="X45" s="75"/>
      <c r="Y45" s="74"/>
      <c r="Z45" s="60"/>
    </row>
    <row r="46" spans="1:28" ht="25.35" customHeight="1">
      <c r="A46" s="63">
        <v>30</v>
      </c>
      <c r="B46" s="23">
        <v>34</v>
      </c>
      <c r="C46" s="68" t="s">
        <v>278</v>
      </c>
      <c r="D46" s="67">
        <v>37</v>
      </c>
      <c r="E46" s="66">
        <v>12</v>
      </c>
      <c r="F46" s="70">
        <f t="shared" si="5"/>
        <v>2.0833333333333335</v>
      </c>
      <c r="G46" s="67">
        <v>20</v>
      </c>
      <c r="H46" s="66" t="s">
        <v>36</v>
      </c>
      <c r="I46" s="66" t="s">
        <v>36</v>
      </c>
      <c r="J46" s="66">
        <v>1</v>
      </c>
      <c r="K46" s="66" t="s">
        <v>36</v>
      </c>
      <c r="L46" s="67">
        <v>7243</v>
      </c>
      <c r="M46" s="67">
        <v>1581</v>
      </c>
      <c r="N46" s="65">
        <v>44533</v>
      </c>
      <c r="O46" s="64" t="s">
        <v>47</v>
      </c>
      <c r="P46" s="61"/>
      <c r="Q46" s="73"/>
      <c r="R46" s="73"/>
      <c r="S46" s="73"/>
      <c r="T46" s="73"/>
      <c r="U46" s="74"/>
      <c r="V46" s="74"/>
      <c r="W46" s="74"/>
      <c r="X46" s="75"/>
      <c r="Y46" s="60"/>
      <c r="Z46" s="75"/>
      <c r="AA46" s="2"/>
      <c r="AB46" s="60"/>
    </row>
    <row r="47" spans="1:28" ht="25.2" customHeight="1">
      <c r="A47" s="41"/>
      <c r="B47" s="41"/>
      <c r="C47" s="52" t="s">
        <v>90</v>
      </c>
      <c r="D47" s="62">
        <f>SUM(D35:D46)</f>
        <v>448665.66000000009</v>
      </c>
      <c r="E47" s="62">
        <v>589107.06000000017</v>
      </c>
      <c r="F47" s="20">
        <f t="shared" ref="F47:F51" si="7">(D47-E47)/E47</f>
        <v>-0.23839707505797</v>
      </c>
      <c r="G47" s="62">
        <f>SUM(G35:G46)</f>
        <v>71749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9" t="s">
        <v>36</v>
      </c>
      <c r="C49" s="68" t="s">
        <v>85</v>
      </c>
      <c r="D49" s="67">
        <v>16.600000000000001</v>
      </c>
      <c r="E49" s="66" t="s">
        <v>36</v>
      </c>
      <c r="F49" s="66" t="s">
        <v>36</v>
      </c>
      <c r="G49" s="67">
        <v>4</v>
      </c>
      <c r="H49" s="66">
        <v>2</v>
      </c>
      <c r="I49" s="66">
        <f>G49/H49</f>
        <v>2</v>
      </c>
      <c r="J49" s="66">
        <v>1</v>
      </c>
      <c r="K49" s="66" t="s">
        <v>36</v>
      </c>
      <c r="L49" s="67">
        <v>17974.82</v>
      </c>
      <c r="M49" s="67">
        <v>3765</v>
      </c>
      <c r="N49" s="65">
        <v>44533</v>
      </c>
      <c r="O49" s="64" t="s">
        <v>41</v>
      </c>
      <c r="P49" s="61"/>
      <c r="Q49" s="73"/>
      <c r="R49" s="73"/>
      <c r="S49" s="73"/>
      <c r="T49" s="73"/>
      <c r="U49" s="74"/>
      <c r="V49" s="74"/>
      <c r="W49" s="60"/>
      <c r="X49" s="74"/>
      <c r="Y49" s="2"/>
      <c r="Z49" s="74"/>
      <c r="AA49" s="75"/>
      <c r="AB49" s="60"/>
    </row>
    <row r="50" spans="1:28" ht="25.35" customHeight="1">
      <c r="A50" s="63">
        <v>32</v>
      </c>
      <c r="B50" s="69" t="s">
        <v>36</v>
      </c>
      <c r="C50" s="68" t="s">
        <v>297</v>
      </c>
      <c r="D50" s="67">
        <v>11.1</v>
      </c>
      <c r="E50" s="66" t="s">
        <v>36</v>
      </c>
      <c r="F50" s="66" t="s">
        <v>36</v>
      </c>
      <c r="G50" s="67">
        <v>2</v>
      </c>
      <c r="H50" s="66">
        <v>1</v>
      </c>
      <c r="I50" s="66">
        <f>G50/H50</f>
        <v>2</v>
      </c>
      <c r="J50" s="66">
        <v>1</v>
      </c>
      <c r="K50" s="66" t="s">
        <v>36</v>
      </c>
      <c r="L50" s="67">
        <v>41487.31</v>
      </c>
      <c r="M50" s="67">
        <v>8734</v>
      </c>
      <c r="N50" s="65">
        <v>44505</v>
      </c>
      <c r="O50" s="64" t="s">
        <v>41</v>
      </c>
      <c r="P50" s="61"/>
      <c r="Q50" s="73"/>
      <c r="R50" s="73"/>
      <c r="S50" s="73"/>
      <c r="T50" s="73"/>
      <c r="U50" s="73"/>
      <c r="V50" s="74"/>
      <c r="W50" s="75"/>
      <c r="X50" s="74"/>
      <c r="Y50" s="60"/>
      <c r="Z50" s="75"/>
    </row>
    <row r="51" spans="1:28" ht="25.35" customHeight="1">
      <c r="A51" s="41"/>
      <c r="B51" s="41"/>
      <c r="C51" s="52" t="s">
        <v>94</v>
      </c>
      <c r="D51" s="62">
        <f>SUM(D47:D50)</f>
        <v>448693.36000000004</v>
      </c>
      <c r="E51" s="62">
        <v>589218.06000000017</v>
      </c>
      <c r="F51" s="20">
        <f t="shared" si="7"/>
        <v>-0.23849353836846088</v>
      </c>
      <c r="G51" s="62">
        <f t="shared" ref="G51" si="8">SUM(G47:G50)</f>
        <v>71755</v>
      </c>
      <c r="H51" s="62"/>
      <c r="I51" s="43"/>
      <c r="J51" s="42"/>
      <c r="K51" s="44"/>
      <c r="L51" s="45"/>
      <c r="M51" s="49"/>
      <c r="N51" s="46"/>
      <c r="O51" s="53"/>
      <c r="R51" s="61"/>
    </row>
    <row r="52" spans="1:28" ht="23.1" customHeight="1"/>
    <row r="53" spans="1:28" ht="17.25" customHeight="1"/>
    <row r="64" spans="1:28">
      <c r="R64" s="61"/>
    </row>
    <row r="69" spans="16:16">
      <c r="P69" s="61"/>
    </row>
    <row r="73" spans="16:16" ht="12" customHeight="1"/>
  </sheetData>
  <sortState xmlns:xlrd2="http://schemas.microsoft.com/office/spreadsheetml/2017/richdata2" ref="B13:O50">
    <sortCondition descending="1" ref="D13:D50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0665B-0870-4A65-88BB-C382BB5C387B}">
  <dimension ref="A1:AB76"/>
  <sheetViews>
    <sheetView topLeftCell="A19" zoomScale="60" zoomScaleNormal="60" workbookViewId="0">
      <selection activeCell="A29" sqref="A29:XFD2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0.88671875" style="1" bestFit="1" customWidth="1"/>
    <col min="25" max="25" width="13.6640625" style="1" customWidth="1"/>
    <col min="26" max="26" width="12" style="1" bestFit="1" customWidth="1"/>
    <col min="27" max="27" width="12.5546875" style="1" bestFit="1" customWidth="1"/>
    <col min="28" max="16384" width="8.88671875" style="1"/>
  </cols>
  <sheetData>
    <row r="1" spans="1:28" ht="19.5" customHeight="1">
      <c r="E1" s="30" t="s">
        <v>298</v>
      </c>
      <c r="F1" s="30"/>
      <c r="G1" s="30"/>
      <c r="H1" s="30"/>
      <c r="I1" s="30"/>
    </row>
    <row r="2" spans="1:28" ht="19.5" customHeight="1">
      <c r="E2" s="30" t="s">
        <v>299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8" ht="21.6">
      <c r="A6" s="207"/>
      <c r="B6" s="207"/>
      <c r="C6" s="212"/>
      <c r="D6" s="32" t="s">
        <v>292</v>
      </c>
      <c r="E6" s="32" t="s">
        <v>300</v>
      </c>
      <c r="F6" s="212"/>
      <c r="G6" s="212" t="s">
        <v>292</v>
      </c>
      <c r="H6" s="212"/>
      <c r="I6" s="212"/>
      <c r="J6" s="212"/>
      <c r="K6" s="212"/>
      <c r="L6" s="212"/>
      <c r="M6" s="212"/>
      <c r="N6" s="212"/>
      <c r="O6" s="212"/>
    </row>
    <row r="7" spans="1:28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8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28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8" ht="21.6">
      <c r="A10" s="207"/>
      <c r="B10" s="207"/>
      <c r="C10" s="212"/>
      <c r="D10" s="84" t="s">
        <v>293</v>
      </c>
      <c r="E10" s="84" t="s">
        <v>301</v>
      </c>
      <c r="F10" s="212"/>
      <c r="G10" s="84" t="s">
        <v>293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8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8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4"/>
      <c r="Y12" s="60"/>
      <c r="Z12" s="60"/>
      <c r="AA12" s="2"/>
    </row>
    <row r="13" spans="1:28" ht="25.35" customHeight="1">
      <c r="A13" s="63">
        <v>1</v>
      </c>
      <c r="B13" s="63" t="s">
        <v>34</v>
      </c>
      <c r="C13" s="68" t="s">
        <v>183</v>
      </c>
      <c r="D13" s="67">
        <v>201930.06999999998</v>
      </c>
      <c r="E13" s="66" t="s">
        <v>36</v>
      </c>
      <c r="F13" s="66" t="s">
        <v>36</v>
      </c>
      <c r="G13" s="67">
        <v>28999</v>
      </c>
      <c r="H13" s="66">
        <v>350</v>
      </c>
      <c r="I13" s="66">
        <f t="shared" ref="I13:I20" si="0">G13/H13</f>
        <v>82.854285714285709</v>
      </c>
      <c r="J13" s="66">
        <v>19</v>
      </c>
      <c r="K13" s="66">
        <v>1</v>
      </c>
      <c r="L13" s="67">
        <v>237685.66</v>
      </c>
      <c r="M13" s="67">
        <v>34261</v>
      </c>
      <c r="N13" s="65">
        <v>44561</v>
      </c>
      <c r="O13" s="64" t="s">
        <v>184</v>
      </c>
      <c r="P13" s="61"/>
      <c r="Q13" s="73"/>
      <c r="R13" s="73"/>
      <c r="S13" s="73"/>
      <c r="T13" s="73"/>
      <c r="U13" s="74"/>
      <c r="V13" s="74"/>
      <c r="W13" s="60"/>
      <c r="X13" s="60"/>
      <c r="Y13" s="74"/>
      <c r="Z13" s="75"/>
      <c r="AA13" s="75"/>
    </row>
    <row r="14" spans="1:28" ht="25.35" customHeight="1">
      <c r="A14" s="63">
        <v>2</v>
      </c>
      <c r="B14" s="63">
        <v>1</v>
      </c>
      <c r="C14" s="68" t="s">
        <v>213</v>
      </c>
      <c r="D14" s="67">
        <v>109860.76</v>
      </c>
      <c r="E14" s="67">
        <v>162611.88</v>
      </c>
      <c r="F14" s="70">
        <f>(D14-E14)/E14</f>
        <v>-0.32439893075462878</v>
      </c>
      <c r="G14" s="67">
        <v>16150</v>
      </c>
      <c r="H14" s="66">
        <v>212</v>
      </c>
      <c r="I14" s="66">
        <f t="shared" si="0"/>
        <v>76.179245283018872</v>
      </c>
      <c r="J14" s="66">
        <v>13</v>
      </c>
      <c r="K14" s="66">
        <v>3</v>
      </c>
      <c r="L14" s="67">
        <v>603768.01</v>
      </c>
      <c r="M14" s="67">
        <v>87269</v>
      </c>
      <c r="N14" s="65">
        <v>44547</v>
      </c>
      <c r="O14" s="64" t="s">
        <v>142</v>
      </c>
      <c r="P14" s="61"/>
      <c r="Q14" s="73"/>
      <c r="R14" s="73"/>
      <c r="S14" s="73"/>
      <c r="T14" s="73"/>
      <c r="U14" s="74"/>
      <c r="V14" s="74"/>
      <c r="W14" s="75"/>
      <c r="X14" s="75"/>
      <c r="Y14" s="60"/>
      <c r="Z14" s="74"/>
      <c r="AA14" s="2"/>
      <c r="AB14" s="60"/>
    </row>
    <row r="15" spans="1:28" ht="25.35" customHeight="1">
      <c r="A15" s="63">
        <v>3</v>
      </c>
      <c r="B15" s="63">
        <v>2</v>
      </c>
      <c r="C15" s="68" t="s">
        <v>70</v>
      </c>
      <c r="D15" s="67">
        <v>85431.89</v>
      </c>
      <c r="E15" s="67">
        <v>83508.75</v>
      </c>
      <c r="F15" s="70">
        <f>(D15-E15)/E15</f>
        <v>2.3029203526576548E-2</v>
      </c>
      <c r="G15" s="67">
        <v>17547</v>
      </c>
      <c r="H15" s="66">
        <v>283</v>
      </c>
      <c r="I15" s="66">
        <f t="shared" si="0"/>
        <v>62.003533568904594</v>
      </c>
      <c r="J15" s="66">
        <v>19</v>
      </c>
      <c r="K15" s="66">
        <v>2</v>
      </c>
      <c r="L15" s="67">
        <v>197434</v>
      </c>
      <c r="M15" s="67">
        <v>41287</v>
      </c>
      <c r="N15" s="65">
        <v>44554</v>
      </c>
      <c r="O15" s="64" t="s">
        <v>37</v>
      </c>
      <c r="P15" s="61"/>
      <c r="Q15" s="73"/>
      <c r="R15" s="73"/>
      <c r="S15" s="73"/>
      <c r="T15" s="73"/>
      <c r="U15" s="74"/>
      <c r="V15" s="74"/>
      <c r="W15" s="75"/>
      <c r="X15" s="74"/>
      <c r="Y15" s="60"/>
      <c r="Z15" s="75"/>
      <c r="AA15" s="2"/>
      <c r="AB15" s="60"/>
    </row>
    <row r="16" spans="1:28" ht="25.35" customHeight="1">
      <c r="A16" s="63">
        <v>4</v>
      </c>
      <c r="B16" s="63">
        <v>4</v>
      </c>
      <c r="C16" s="68" t="s">
        <v>161</v>
      </c>
      <c r="D16" s="67">
        <v>36343.86</v>
      </c>
      <c r="E16" s="67">
        <v>41562.1</v>
      </c>
      <c r="F16" s="70">
        <f>(D16-E16)/E16</f>
        <v>-0.1255528474259</v>
      </c>
      <c r="G16" s="67">
        <v>5588</v>
      </c>
      <c r="H16" s="66">
        <v>83</v>
      </c>
      <c r="I16" s="66">
        <f t="shared" si="0"/>
        <v>67.325301204819283</v>
      </c>
      <c r="J16" s="66">
        <v>12</v>
      </c>
      <c r="K16" s="66">
        <v>6</v>
      </c>
      <c r="L16" s="67">
        <v>560148</v>
      </c>
      <c r="M16" s="67">
        <v>80427</v>
      </c>
      <c r="N16" s="65">
        <v>44526</v>
      </c>
      <c r="O16" s="64" t="s">
        <v>37</v>
      </c>
      <c r="P16" s="61"/>
      <c r="Q16" s="73"/>
      <c r="R16" s="73"/>
      <c r="S16" s="73"/>
      <c r="T16" s="73"/>
      <c r="U16" s="74"/>
      <c r="V16" s="74"/>
      <c r="W16" s="75"/>
      <c r="X16" s="74"/>
      <c r="Y16" s="60"/>
      <c r="Z16" s="75"/>
      <c r="AA16" s="2"/>
      <c r="AB16" s="60"/>
    </row>
    <row r="17" spans="1:28" ht="25.35" customHeight="1">
      <c r="A17" s="63">
        <v>5</v>
      </c>
      <c r="B17" s="63" t="s">
        <v>34</v>
      </c>
      <c r="C17" s="68" t="s">
        <v>276</v>
      </c>
      <c r="D17" s="67">
        <v>36041.769999999997</v>
      </c>
      <c r="E17" s="66" t="s">
        <v>36</v>
      </c>
      <c r="F17" s="66" t="s">
        <v>36</v>
      </c>
      <c r="G17" s="67">
        <v>7565</v>
      </c>
      <c r="H17" s="66">
        <v>209</v>
      </c>
      <c r="I17" s="66">
        <f t="shared" si="0"/>
        <v>36.196172248803826</v>
      </c>
      <c r="J17" s="66">
        <v>15</v>
      </c>
      <c r="K17" s="66">
        <v>1</v>
      </c>
      <c r="L17" s="67">
        <v>36041.769999999997</v>
      </c>
      <c r="M17" s="67">
        <v>7565</v>
      </c>
      <c r="N17" s="65">
        <v>44561</v>
      </c>
      <c r="O17" s="64" t="s">
        <v>80</v>
      </c>
      <c r="P17" s="61"/>
      <c r="Q17" s="73"/>
      <c r="R17" s="73"/>
      <c r="S17" s="73"/>
      <c r="T17" s="73"/>
      <c r="U17" s="74"/>
      <c r="V17" s="74"/>
      <c r="W17" s="74"/>
      <c r="X17" s="75"/>
      <c r="Y17" s="2"/>
      <c r="Z17" s="60"/>
      <c r="AA17" s="75"/>
      <c r="AB17" s="60"/>
    </row>
    <row r="18" spans="1:28" ht="25.35" customHeight="1">
      <c r="A18" s="63">
        <v>6</v>
      </c>
      <c r="B18" s="63">
        <v>3</v>
      </c>
      <c r="C18" s="68" t="s">
        <v>262</v>
      </c>
      <c r="D18" s="67">
        <v>31979.05</v>
      </c>
      <c r="E18" s="67">
        <v>80984</v>
      </c>
      <c r="F18" s="70">
        <f>(D18-E18)/E18</f>
        <v>-0.60511891237775361</v>
      </c>
      <c r="G18" s="67">
        <v>4984</v>
      </c>
      <c r="H18" s="66">
        <v>162</v>
      </c>
      <c r="I18" s="66">
        <f t="shared" si="0"/>
        <v>30.765432098765434</v>
      </c>
      <c r="J18" s="66">
        <v>14</v>
      </c>
      <c r="K18" s="66">
        <v>2</v>
      </c>
      <c r="L18" s="67">
        <v>162350.32</v>
      </c>
      <c r="M18" s="67">
        <v>23994</v>
      </c>
      <c r="N18" s="65">
        <v>44554</v>
      </c>
      <c r="O18" s="64" t="s">
        <v>41</v>
      </c>
      <c r="P18" s="61"/>
      <c r="Q18" s="73"/>
      <c r="R18" s="73"/>
      <c r="S18" s="73"/>
      <c r="T18" s="73"/>
      <c r="U18" s="74"/>
      <c r="V18" s="74"/>
      <c r="W18" s="74"/>
      <c r="X18" s="75"/>
      <c r="Y18" s="2"/>
      <c r="Z18" s="60"/>
      <c r="AA18" s="75"/>
      <c r="AB18" s="60"/>
    </row>
    <row r="19" spans="1:28" ht="25.35" customHeight="1">
      <c r="A19" s="63">
        <v>7</v>
      </c>
      <c r="B19" s="63" t="s">
        <v>34</v>
      </c>
      <c r="C19" s="68" t="s">
        <v>248</v>
      </c>
      <c r="D19" s="67">
        <v>29696.27</v>
      </c>
      <c r="E19" s="66" t="s">
        <v>36</v>
      </c>
      <c r="F19" s="66" t="s">
        <v>36</v>
      </c>
      <c r="G19" s="67">
        <v>4598</v>
      </c>
      <c r="H19" s="66">
        <v>180</v>
      </c>
      <c r="I19" s="66">
        <f t="shared" si="0"/>
        <v>25.544444444444444</v>
      </c>
      <c r="J19" s="66">
        <v>16</v>
      </c>
      <c r="K19" s="66">
        <v>1</v>
      </c>
      <c r="L19" s="67">
        <v>30457</v>
      </c>
      <c r="M19" s="67">
        <v>4722</v>
      </c>
      <c r="N19" s="65">
        <v>44561</v>
      </c>
      <c r="O19" s="64" t="s">
        <v>43</v>
      </c>
      <c r="P19" s="9"/>
      <c r="Q19" s="73"/>
      <c r="R19" s="73"/>
      <c r="S19" s="73"/>
      <c r="T19" s="73"/>
      <c r="U19" s="74"/>
      <c r="V19" s="74"/>
      <c r="W19" s="74"/>
      <c r="X19" s="75"/>
      <c r="Y19" s="2"/>
      <c r="Z19" s="60"/>
      <c r="AA19" s="75"/>
      <c r="AB19" s="60"/>
    </row>
    <row r="20" spans="1:28" ht="25.35" customHeight="1">
      <c r="A20" s="63">
        <v>8</v>
      </c>
      <c r="B20" s="63">
        <v>6</v>
      </c>
      <c r="C20" s="68" t="s">
        <v>171</v>
      </c>
      <c r="D20" s="67">
        <v>16588.61</v>
      </c>
      <c r="E20" s="67">
        <v>24550.94</v>
      </c>
      <c r="F20" s="70">
        <f>(D20-E20)/E20</f>
        <v>-0.32431874298906677</v>
      </c>
      <c r="G20" s="67">
        <v>3395</v>
      </c>
      <c r="H20" s="66">
        <v>60</v>
      </c>
      <c r="I20" s="66">
        <f t="shared" si="0"/>
        <v>56.583333333333336</v>
      </c>
      <c r="J20" s="66">
        <v>10</v>
      </c>
      <c r="K20" s="66">
        <v>6</v>
      </c>
      <c r="L20" s="67">
        <v>175054</v>
      </c>
      <c r="M20" s="67">
        <v>35019</v>
      </c>
      <c r="N20" s="65">
        <v>44526</v>
      </c>
      <c r="O20" s="64" t="s">
        <v>43</v>
      </c>
      <c r="P20" s="61"/>
      <c r="Q20" s="73"/>
      <c r="R20" s="73"/>
      <c r="S20" s="73"/>
      <c r="T20" s="73"/>
      <c r="U20" s="74"/>
      <c r="V20" s="74"/>
      <c r="W20" s="74"/>
      <c r="X20" s="75"/>
      <c r="Y20" s="2"/>
      <c r="Z20" s="60"/>
      <c r="AA20" s="75"/>
      <c r="AB20" s="60"/>
    </row>
    <row r="21" spans="1:28" ht="25.35" customHeight="1">
      <c r="A21" s="63">
        <v>9</v>
      </c>
      <c r="B21" s="63">
        <v>7</v>
      </c>
      <c r="C21" s="68" t="s">
        <v>288</v>
      </c>
      <c r="D21" s="67">
        <v>15028</v>
      </c>
      <c r="E21" s="67">
        <v>24345</v>
      </c>
      <c r="F21" s="70">
        <f>(D21-E21)/E21</f>
        <v>-0.38270692133908402</v>
      </c>
      <c r="G21" s="67">
        <v>2367</v>
      </c>
      <c r="H21" s="66" t="s">
        <v>36</v>
      </c>
      <c r="I21" s="66" t="s">
        <v>36</v>
      </c>
      <c r="J21" s="66">
        <v>6</v>
      </c>
      <c r="K21" s="66">
        <v>3</v>
      </c>
      <c r="L21" s="67">
        <v>64481</v>
      </c>
      <c r="M21" s="67">
        <v>10120</v>
      </c>
      <c r="N21" s="65">
        <v>44547</v>
      </c>
      <c r="O21" s="64" t="s">
        <v>47</v>
      </c>
      <c r="P21" s="61"/>
      <c r="Q21" s="73"/>
      <c r="R21" s="73"/>
      <c r="S21" s="73"/>
      <c r="T21" s="73"/>
      <c r="U21" s="74"/>
      <c r="V21" s="74"/>
      <c r="W21" s="74"/>
      <c r="X21" s="75"/>
      <c r="Y21" s="2"/>
      <c r="Z21" s="60"/>
      <c r="AA21" s="75"/>
      <c r="AB21" s="60"/>
    </row>
    <row r="22" spans="1:28" ht="25.35" customHeight="1">
      <c r="A22" s="63">
        <v>10</v>
      </c>
      <c r="B22" s="77" t="s">
        <v>58</v>
      </c>
      <c r="C22" s="68" t="s">
        <v>62</v>
      </c>
      <c r="D22" s="67">
        <v>11309.05</v>
      </c>
      <c r="E22" s="66" t="s">
        <v>36</v>
      </c>
      <c r="F22" s="66" t="s">
        <v>36</v>
      </c>
      <c r="G22" s="67">
        <v>2261</v>
      </c>
      <c r="H22" s="66">
        <v>31</v>
      </c>
      <c r="I22" s="66">
        <f>G22/H22</f>
        <v>72.935483870967744</v>
      </c>
      <c r="J22" s="66">
        <v>8</v>
      </c>
      <c r="K22" s="66">
        <v>0</v>
      </c>
      <c r="L22" s="67">
        <v>11909</v>
      </c>
      <c r="M22" s="67">
        <v>2381</v>
      </c>
      <c r="N22" s="65" t="s">
        <v>60</v>
      </c>
      <c r="O22" s="64" t="s">
        <v>39</v>
      </c>
      <c r="P22" s="61"/>
      <c r="Q22" s="73"/>
      <c r="R22" s="73"/>
      <c r="S22" s="73"/>
      <c r="T22" s="73"/>
      <c r="U22" s="74"/>
      <c r="V22" s="74"/>
      <c r="W22" s="75"/>
      <c r="X22" s="74"/>
      <c r="Y22" s="60"/>
      <c r="Z22" s="75"/>
      <c r="AA22" s="2"/>
      <c r="AB22" s="60"/>
    </row>
    <row r="23" spans="1:28" ht="25.35" customHeight="1">
      <c r="A23" s="41"/>
      <c r="B23" s="41"/>
      <c r="C23" s="52" t="s">
        <v>52</v>
      </c>
      <c r="D23" s="62">
        <f>SUM(D13:D22)</f>
        <v>574209.32999999996</v>
      </c>
      <c r="E23" s="62">
        <v>466357.30000000005</v>
      </c>
      <c r="F23" s="20">
        <f t="shared" ref="F23" si="1">(D23-E23)/E23</f>
        <v>0.23126480490387927</v>
      </c>
      <c r="G23" s="62">
        <f t="shared" ref="G23" si="2">SUM(G13:G22)</f>
        <v>93454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W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W24" s="61"/>
    </row>
    <row r="25" spans="1:28" ht="25.35" customHeight="1">
      <c r="A25" s="63">
        <v>11</v>
      </c>
      <c r="B25" s="63" t="s">
        <v>34</v>
      </c>
      <c r="C25" s="68" t="s">
        <v>156</v>
      </c>
      <c r="D25" s="67">
        <v>4854</v>
      </c>
      <c r="E25" s="66" t="s">
        <v>36</v>
      </c>
      <c r="F25" s="66" t="s">
        <v>36</v>
      </c>
      <c r="G25" s="67">
        <v>921</v>
      </c>
      <c r="H25" s="66">
        <v>18</v>
      </c>
      <c r="I25" s="66">
        <f t="shared" ref="I25:I33" si="3">G25/H25</f>
        <v>51.166666666666664</v>
      </c>
      <c r="J25" s="66">
        <v>5</v>
      </c>
      <c r="K25" s="66">
        <v>1</v>
      </c>
      <c r="L25" s="67">
        <v>4854</v>
      </c>
      <c r="M25" s="67">
        <v>921</v>
      </c>
      <c r="N25" s="65">
        <v>44561</v>
      </c>
      <c r="O25" s="64" t="s">
        <v>139</v>
      </c>
      <c r="P25" s="61"/>
      <c r="Q25" s="73"/>
      <c r="R25" s="73"/>
      <c r="S25" s="73"/>
      <c r="T25" s="73"/>
      <c r="U25" s="74"/>
      <c r="V25" s="74"/>
      <c r="W25" s="75"/>
      <c r="X25" s="74"/>
      <c r="Y25" s="60"/>
      <c r="Z25" s="75"/>
      <c r="AA25" s="2"/>
      <c r="AB25" s="60"/>
    </row>
    <row r="26" spans="1:28" ht="25.35" customHeight="1">
      <c r="A26" s="63">
        <v>12</v>
      </c>
      <c r="B26" s="76">
        <v>8</v>
      </c>
      <c r="C26" s="68" t="s">
        <v>279</v>
      </c>
      <c r="D26" s="67">
        <v>1462.06</v>
      </c>
      <c r="E26" s="67">
        <v>8429.6299999999992</v>
      </c>
      <c r="F26" s="70">
        <f>(D26-E26)/E26</f>
        <v>-0.82655703749749398</v>
      </c>
      <c r="G26" s="67">
        <v>336</v>
      </c>
      <c r="H26" s="66">
        <v>17</v>
      </c>
      <c r="I26" s="66">
        <f>G26/H26</f>
        <v>19.764705882352942</v>
      </c>
      <c r="J26" s="66">
        <v>4</v>
      </c>
      <c r="K26" s="66">
        <v>4</v>
      </c>
      <c r="L26" s="67">
        <v>41414.06</v>
      </c>
      <c r="M26" s="67">
        <v>8747</v>
      </c>
      <c r="N26" s="65">
        <v>44540</v>
      </c>
      <c r="O26" s="64" t="s">
        <v>50</v>
      </c>
      <c r="P26" s="61"/>
      <c r="Q26" s="73"/>
      <c r="R26" s="73"/>
      <c r="S26" s="73"/>
      <c r="T26" s="73"/>
      <c r="U26" s="74"/>
      <c r="V26" s="74"/>
      <c r="W26" s="75"/>
      <c r="X26" s="2"/>
      <c r="Y26" s="75"/>
      <c r="Z26" s="60"/>
      <c r="AA26" s="74"/>
      <c r="AB26" s="60"/>
    </row>
    <row r="27" spans="1:28" ht="25.35" customHeight="1">
      <c r="A27" s="63">
        <v>13</v>
      </c>
      <c r="B27" s="63">
        <v>10</v>
      </c>
      <c r="C27" s="68" t="s">
        <v>277</v>
      </c>
      <c r="D27" s="67">
        <v>1310.3</v>
      </c>
      <c r="E27" s="67">
        <v>1549.2</v>
      </c>
      <c r="F27" s="70">
        <f>(D27-E27)/E27</f>
        <v>-0.15420862380583533</v>
      </c>
      <c r="G27" s="67">
        <v>255</v>
      </c>
      <c r="H27" s="66">
        <v>32</v>
      </c>
      <c r="I27" s="66">
        <f t="shared" si="3"/>
        <v>7.96875</v>
      </c>
      <c r="J27" s="66">
        <v>8</v>
      </c>
      <c r="K27" s="66">
        <v>2</v>
      </c>
      <c r="L27" s="67">
        <v>2859.5</v>
      </c>
      <c r="M27" s="67">
        <v>662</v>
      </c>
      <c r="N27" s="65">
        <v>44554</v>
      </c>
      <c r="O27" s="64" t="s">
        <v>80</v>
      </c>
      <c r="P27" s="61"/>
      <c r="Q27" s="73"/>
      <c r="R27" s="73"/>
      <c r="S27" s="73"/>
      <c r="T27" s="73"/>
      <c r="U27" s="74"/>
      <c r="V27" s="74"/>
      <c r="W27" s="75"/>
      <c r="X27" s="75"/>
      <c r="Y27" s="60"/>
      <c r="Z27" s="74"/>
      <c r="AA27" s="2"/>
      <c r="AB27" s="60"/>
    </row>
    <row r="28" spans="1:28" ht="25.35" customHeight="1">
      <c r="A28" s="63">
        <v>14</v>
      </c>
      <c r="B28" s="63">
        <v>22</v>
      </c>
      <c r="C28" s="68" t="s">
        <v>93</v>
      </c>
      <c r="D28" s="67">
        <v>1191</v>
      </c>
      <c r="E28" s="67">
        <v>181.74</v>
      </c>
      <c r="F28" s="70">
        <f>(D28-E28)/E28</f>
        <v>5.553317926708484</v>
      </c>
      <c r="G28" s="67">
        <v>262</v>
      </c>
      <c r="H28" s="66">
        <v>3</v>
      </c>
      <c r="I28" s="66">
        <f t="shared" si="3"/>
        <v>87.333333333333329</v>
      </c>
      <c r="J28" s="66">
        <v>2</v>
      </c>
      <c r="K28" s="66">
        <v>8</v>
      </c>
      <c r="L28" s="67">
        <v>44680</v>
      </c>
      <c r="M28" s="67">
        <v>7503</v>
      </c>
      <c r="N28" s="65">
        <v>44512</v>
      </c>
      <c r="O28" s="64" t="s">
        <v>84</v>
      </c>
      <c r="P28" s="61"/>
      <c r="Q28" s="73"/>
      <c r="R28" s="73"/>
      <c r="S28" s="73"/>
      <c r="T28" s="73"/>
      <c r="U28" s="73"/>
      <c r="V28" s="73"/>
      <c r="W28" s="75"/>
      <c r="X28" s="75"/>
      <c r="Y28" s="60"/>
      <c r="Z28" s="74"/>
      <c r="AA28" s="2"/>
      <c r="AB28" s="60"/>
    </row>
    <row r="29" spans="1:28" ht="25.35" customHeight="1">
      <c r="A29" s="63">
        <v>15</v>
      </c>
      <c r="B29" s="69" t="s">
        <v>36</v>
      </c>
      <c r="C29" s="68" t="s">
        <v>265</v>
      </c>
      <c r="D29" s="67">
        <v>1011.81</v>
      </c>
      <c r="E29" s="66" t="s">
        <v>36</v>
      </c>
      <c r="F29" s="66" t="s">
        <v>36</v>
      </c>
      <c r="G29" s="67">
        <v>191</v>
      </c>
      <c r="H29" s="66">
        <v>7</v>
      </c>
      <c r="I29" s="66">
        <f t="shared" si="3"/>
        <v>27.285714285714285</v>
      </c>
      <c r="J29" s="66">
        <v>2</v>
      </c>
      <c r="K29" s="66" t="s">
        <v>36</v>
      </c>
      <c r="L29" s="67">
        <v>415638</v>
      </c>
      <c r="M29" s="67">
        <v>61681</v>
      </c>
      <c r="N29" s="65">
        <v>44470</v>
      </c>
      <c r="O29" s="64" t="s">
        <v>37</v>
      </c>
      <c r="P29" s="61"/>
      <c r="Q29" s="73"/>
      <c r="R29" s="73"/>
      <c r="S29" s="73"/>
      <c r="T29" s="73"/>
      <c r="U29" s="74"/>
      <c r="V29" s="74"/>
      <c r="W29" s="74"/>
      <c r="X29" s="75"/>
      <c r="Y29" s="2"/>
      <c r="Z29" s="60"/>
      <c r="AA29" s="75"/>
      <c r="AB29" s="60"/>
    </row>
    <row r="30" spans="1:28" ht="25.35" customHeight="1">
      <c r="A30" s="63">
        <v>16</v>
      </c>
      <c r="B30" s="63">
        <v>16</v>
      </c>
      <c r="C30" s="68" t="s">
        <v>162</v>
      </c>
      <c r="D30" s="67">
        <v>890</v>
      </c>
      <c r="E30" s="67">
        <v>468.33</v>
      </c>
      <c r="F30" s="70">
        <f>(D30-E30)/E30</f>
        <v>0.90036939764695845</v>
      </c>
      <c r="G30" s="67">
        <v>164</v>
      </c>
      <c r="H30" s="66">
        <v>6</v>
      </c>
      <c r="I30" s="66">
        <f>G30/H30</f>
        <v>27.333333333333332</v>
      </c>
      <c r="J30" s="66">
        <v>2</v>
      </c>
      <c r="K30" s="66">
        <v>5</v>
      </c>
      <c r="L30" s="67">
        <v>9697.32</v>
      </c>
      <c r="M30" s="67">
        <v>1742</v>
      </c>
      <c r="N30" s="65">
        <v>44533</v>
      </c>
      <c r="O30" s="64" t="s">
        <v>50</v>
      </c>
      <c r="P30" s="61"/>
      <c r="Q30" s="73"/>
      <c r="R30" s="73"/>
      <c r="S30" s="73"/>
      <c r="T30" s="73"/>
      <c r="U30" s="74"/>
      <c r="V30" s="74"/>
      <c r="W30" s="75"/>
      <c r="X30" s="2"/>
      <c r="Y30" s="60"/>
      <c r="Z30" s="74"/>
      <c r="AA30" s="75"/>
      <c r="AB30" s="60"/>
    </row>
    <row r="31" spans="1:28" ht="25.35" customHeight="1">
      <c r="A31" s="63">
        <v>17</v>
      </c>
      <c r="B31" s="66" t="s">
        <v>36</v>
      </c>
      <c r="C31" s="68" t="s">
        <v>149</v>
      </c>
      <c r="D31" s="67">
        <v>782</v>
      </c>
      <c r="E31" s="66" t="s">
        <v>36</v>
      </c>
      <c r="F31" s="66" t="s">
        <v>36</v>
      </c>
      <c r="G31" s="67">
        <v>168</v>
      </c>
      <c r="H31" s="66">
        <v>4</v>
      </c>
      <c r="I31" s="66">
        <f t="shared" si="3"/>
        <v>42</v>
      </c>
      <c r="J31" s="66">
        <v>1</v>
      </c>
      <c r="K31" s="66">
        <v>5</v>
      </c>
      <c r="L31" s="67">
        <v>8091.08</v>
      </c>
      <c r="M31" s="67">
        <v>1669</v>
      </c>
      <c r="N31" s="65">
        <v>44533</v>
      </c>
      <c r="O31" s="64" t="s">
        <v>139</v>
      </c>
      <c r="P31" s="61"/>
      <c r="Q31" s="73"/>
      <c r="R31" s="73"/>
      <c r="S31" s="73"/>
      <c r="T31" s="73"/>
      <c r="U31" s="74"/>
      <c r="V31" s="74"/>
      <c r="W31" s="75"/>
      <c r="X31" s="2"/>
      <c r="Y31" s="74"/>
      <c r="Z31" s="60"/>
      <c r="AA31" s="75"/>
    </row>
    <row r="32" spans="1:28" ht="25.35" customHeight="1">
      <c r="A32" s="63">
        <v>18</v>
      </c>
      <c r="B32" s="76">
        <v>18</v>
      </c>
      <c r="C32" s="68" t="s">
        <v>187</v>
      </c>
      <c r="D32" s="67">
        <v>751.9</v>
      </c>
      <c r="E32" s="67">
        <v>369.5</v>
      </c>
      <c r="F32" s="70">
        <f>(D32-E32)/E32</f>
        <v>1.0349120433017591</v>
      </c>
      <c r="G32" s="67">
        <v>142</v>
      </c>
      <c r="H32" s="66">
        <v>4</v>
      </c>
      <c r="I32" s="66">
        <f t="shared" si="3"/>
        <v>35.5</v>
      </c>
      <c r="J32" s="66">
        <v>2</v>
      </c>
      <c r="K32" s="66">
        <v>16</v>
      </c>
      <c r="L32" s="67">
        <v>140437</v>
      </c>
      <c r="M32" s="67">
        <v>25187</v>
      </c>
      <c r="N32" s="65">
        <v>44456</v>
      </c>
      <c r="O32" s="64" t="s">
        <v>182</v>
      </c>
      <c r="P32" s="61"/>
      <c r="Q32" s="73"/>
      <c r="R32" s="73"/>
      <c r="S32" s="73"/>
      <c r="T32" s="73"/>
      <c r="U32" s="73"/>
      <c r="V32" s="74"/>
      <c r="W32" s="75"/>
      <c r="X32" s="60"/>
      <c r="Y32" s="75"/>
      <c r="Z32" s="74"/>
    </row>
    <row r="33" spans="1:28" ht="24.75" customHeight="1">
      <c r="A33" s="63">
        <v>19</v>
      </c>
      <c r="B33" s="66" t="s">
        <v>36</v>
      </c>
      <c r="C33" s="55" t="s">
        <v>302</v>
      </c>
      <c r="D33" s="67">
        <v>504</v>
      </c>
      <c r="E33" s="66" t="s">
        <v>36</v>
      </c>
      <c r="F33" s="66" t="s">
        <v>36</v>
      </c>
      <c r="G33" s="67">
        <v>56</v>
      </c>
      <c r="H33" s="25">
        <v>1</v>
      </c>
      <c r="I33" s="66">
        <f t="shared" si="3"/>
        <v>56</v>
      </c>
      <c r="J33" s="25">
        <v>1</v>
      </c>
      <c r="K33" s="66" t="s">
        <v>36</v>
      </c>
      <c r="L33" s="67">
        <v>119971</v>
      </c>
      <c r="M33" s="67">
        <v>26757</v>
      </c>
      <c r="N33" s="65">
        <v>41712</v>
      </c>
      <c r="O33" s="64" t="s">
        <v>303</v>
      </c>
      <c r="P33" s="61"/>
      <c r="Q33" s="73"/>
      <c r="R33" s="73"/>
      <c r="S33" s="73"/>
      <c r="T33" s="73"/>
      <c r="U33" s="74"/>
      <c r="V33" s="74"/>
      <c r="W33" s="75"/>
      <c r="X33" s="74"/>
      <c r="Y33" s="60"/>
      <c r="Z33" s="75"/>
    </row>
    <row r="34" spans="1:28" ht="25.35" customHeight="1">
      <c r="A34" s="63">
        <v>20</v>
      </c>
      <c r="B34" s="63">
        <v>28</v>
      </c>
      <c r="C34" s="68" t="s">
        <v>254</v>
      </c>
      <c r="D34" s="67">
        <v>375</v>
      </c>
      <c r="E34" s="66">
        <v>37.19</v>
      </c>
      <c r="F34" s="70">
        <f t="shared" ref="F34:F35" si="4">(D34-E34)/E34</f>
        <v>9.0833557407905356</v>
      </c>
      <c r="G34" s="67">
        <v>70</v>
      </c>
      <c r="H34" s="66">
        <v>2</v>
      </c>
      <c r="I34" s="66">
        <f>G34/H34</f>
        <v>35</v>
      </c>
      <c r="J34" s="66">
        <v>2</v>
      </c>
      <c r="K34" s="66" t="s">
        <v>36</v>
      </c>
      <c r="L34" s="67">
        <v>14471.17</v>
      </c>
      <c r="M34" s="67">
        <v>2658</v>
      </c>
      <c r="N34" s="65">
        <v>44477</v>
      </c>
      <c r="O34" s="64" t="s">
        <v>50</v>
      </c>
      <c r="P34" s="9"/>
      <c r="Q34" s="73"/>
      <c r="R34" s="73"/>
      <c r="S34" s="73"/>
      <c r="T34" s="73"/>
      <c r="U34" s="74"/>
      <c r="V34" s="74"/>
      <c r="W34" s="75"/>
      <c r="X34" s="2"/>
      <c r="Y34" s="74"/>
      <c r="Z34" s="60"/>
      <c r="AA34" s="75"/>
      <c r="AB34" s="60"/>
    </row>
    <row r="35" spans="1:28" ht="25.2" customHeight="1">
      <c r="A35" s="41"/>
      <c r="B35" s="41"/>
      <c r="C35" s="52" t="s">
        <v>66</v>
      </c>
      <c r="D35" s="62">
        <f>SUM(D23:D34)</f>
        <v>587341.40000000014</v>
      </c>
      <c r="E35" s="62">
        <v>472276.51000000007</v>
      </c>
      <c r="F35" s="20">
        <f t="shared" si="4"/>
        <v>0.24363881659072997</v>
      </c>
      <c r="G35" s="62">
        <f t="shared" ref="G35" si="5">SUM(G23:G34)</f>
        <v>96019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>
        <v>21</v>
      </c>
      <c r="C37" s="68" t="s">
        <v>280</v>
      </c>
      <c r="D37" s="67">
        <v>359</v>
      </c>
      <c r="E37" s="67">
        <v>319.77999999999997</v>
      </c>
      <c r="F37" s="70">
        <f>(D37-E37)/E37</f>
        <v>0.12264681968853597</v>
      </c>
      <c r="G37" s="67">
        <v>74</v>
      </c>
      <c r="H37" s="66">
        <v>5</v>
      </c>
      <c r="I37" s="66">
        <f t="shared" ref="I37:I42" si="6">G37/H37</f>
        <v>14.8</v>
      </c>
      <c r="J37" s="66">
        <v>2</v>
      </c>
      <c r="K37" s="66">
        <v>2</v>
      </c>
      <c r="L37" s="67">
        <v>1685.69</v>
      </c>
      <c r="M37" s="67">
        <v>333</v>
      </c>
      <c r="N37" s="65">
        <v>44554</v>
      </c>
      <c r="O37" s="64" t="s">
        <v>120</v>
      </c>
      <c r="P37" s="61"/>
      <c r="Q37" s="73"/>
      <c r="R37" s="73"/>
      <c r="S37" s="73"/>
      <c r="T37" s="73"/>
      <c r="U37" s="74"/>
      <c r="V37" s="74"/>
      <c r="W37" s="74"/>
      <c r="X37" s="75"/>
      <c r="Y37" s="60"/>
      <c r="Z37" s="2"/>
      <c r="AA37" s="75"/>
      <c r="AB37" s="60"/>
    </row>
    <row r="38" spans="1:28" ht="25.35" customHeight="1">
      <c r="A38" s="63">
        <v>22</v>
      </c>
      <c r="B38" s="63">
        <v>9</v>
      </c>
      <c r="C38" s="68" t="s">
        <v>304</v>
      </c>
      <c r="D38" s="67">
        <v>339.66</v>
      </c>
      <c r="E38" s="67">
        <v>3060.21</v>
      </c>
      <c r="F38" s="70">
        <f>(D38-E38)/E38</f>
        <v>-0.88900761712431509</v>
      </c>
      <c r="G38" s="67">
        <v>78</v>
      </c>
      <c r="H38" s="66">
        <v>12</v>
      </c>
      <c r="I38" s="66">
        <f t="shared" si="6"/>
        <v>6.5</v>
      </c>
      <c r="J38" s="66">
        <v>5</v>
      </c>
      <c r="K38" s="66">
        <v>3</v>
      </c>
      <c r="L38" s="67">
        <v>17836.3</v>
      </c>
      <c r="M38" s="67">
        <v>3938</v>
      </c>
      <c r="N38" s="65">
        <v>44547</v>
      </c>
      <c r="O38" s="64" t="s">
        <v>41</v>
      </c>
      <c r="P38" s="61"/>
      <c r="Q38" s="73"/>
      <c r="R38" s="73"/>
      <c r="S38" s="73"/>
      <c r="T38" s="73"/>
      <c r="U38" s="74"/>
      <c r="V38" s="74"/>
      <c r="W38" s="60"/>
      <c r="X38" s="75"/>
      <c r="Y38" s="75"/>
      <c r="Z38" s="74"/>
    </row>
    <row r="39" spans="1:28" ht="25.35" customHeight="1">
      <c r="A39" s="63">
        <v>23</v>
      </c>
      <c r="B39" s="63">
        <v>30</v>
      </c>
      <c r="C39" s="68" t="s">
        <v>264</v>
      </c>
      <c r="D39" s="67">
        <v>204</v>
      </c>
      <c r="E39" s="67">
        <v>32</v>
      </c>
      <c r="F39" s="70">
        <f>(D39-E39)/E39</f>
        <v>5.375</v>
      </c>
      <c r="G39" s="67">
        <v>43</v>
      </c>
      <c r="H39" s="66">
        <v>2</v>
      </c>
      <c r="I39" s="66">
        <f t="shared" si="6"/>
        <v>21.5</v>
      </c>
      <c r="J39" s="66">
        <v>2</v>
      </c>
      <c r="K39" s="66">
        <v>4</v>
      </c>
      <c r="L39" s="67">
        <v>7893</v>
      </c>
      <c r="M39" s="67">
        <v>1354</v>
      </c>
      <c r="N39" s="65">
        <v>44540</v>
      </c>
      <c r="O39" s="64" t="s">
        <v>43</v>
      </c>
      <c r="P39" s="61"/>
      <c r="Q39" s="73"/>
      <c r="R39" s="73"/>
      <c r="S39" s="73"/>
      <c r="T39" s="73"/>
      <c r="U39" s="74"/>
      <c r="V39" s="74"/>
      <c r="W39" s="75"/>
      <c r="X39" s="2"/>
      <c r="Y39" s="60"/>
      <c r="Z39" s="74"/>
      <c r="AA39" s="75"/>
      <c r="AB39" s="60"/>
    </row>
    <row r="40" spans="1:28" ht="25.35" customHeight="1">
      <c r="A40" s="63">
        <v>24</v>
      </c>
      <c r="B40" s="63">
        <v>17</v>
      </c>
      <c r="C40" s="68" t="s">
        <v>121</v>
      </c>
      <c r="D40" s="67">
        <v>175.5</v>
      </c>
      <c r="E40" s="67">
        <v>393.66</v>
      </c>
      <c r="F40" s="70">
        <f>(D40-E40)/E40</f>
        <v>-0.55418381344307277</v>
      </c>
      <c r="G40" s="67">
        <v>42</v>
      </c>
      <c r="H40" s="66">
        <v>1</v>
      </c>
      <c r="I40" s="66">
        <f t="shared" si="6"/>
        <v>42</v>
      </c>
      <c r="J40" s="66">
        <v>1</v>
      </c>
      <c r="K40" s="66">
        <v>7</v>
      </c>
      <c r="L40" s="67">
        <v>27907.119999999999</v>
      </c>
      <c r="M40" s="67">
        <v>4955</v>
      </c>
      <c r="N40" s="65">
        <v>44519</v>
      </c>
      <c r="O40" s="64" t="s">
        <v>122</v>
      </c>
      <c r="P40" s="61"/>
      <c r="Q40" s="73"/>
      <c r="R40" s="73"/>
      <c r="S40" s="73"/>
      <c r="T40" s="73"/>
      <c r="U40" s="74"/>
      <c r="V40" s="74"/>
      <c r="W40" s="75"/>
      <c r="X40" s="74"/>
      <c r="Y40" s="75"/>
      <c r="Z40" s="60"/>
    </row>
    <row r="41" spans="1:28" ht="25.35" customHeight="1">
      <c r="A41" s="63">
        <v>25</v>
      </c>
      <c r="B41" s="69" t="s">
        <v>36</v>
      </c>
      <c r="C41" s="68" t="s">
        <v>193</v>
      </c>
      <c r="D41" s="67">
        <v>175</v>
      </c>
      <c r="E41" s="66" t="s">
        <v>36</v>
      </c>
      <c r="F41" s="66" t="s">
        <v>36</v>
      </c>
      <c r="G41" s="67">
        <v>47</v>
      </c>
      <c r="H41" s="66">
        <v>1</v>
      </c>
      <c r="I41" s="66">
        <f t="shared" si="6"/>
        <v>47</v>
      </c>
      <c r="J41" s="66">
        <v>1</v>
      </c>
      <c r="K41" s="66" t="s">
        <v>36</v>
      </c>
      <c r="L41" s="67">
        <v>450472.25</v>
      </c>
      <c r="M41" s="67">
        <v>67485</v>
      </c>
      <c r="N41" s="65">
        <v>44456</v>
      </c>
      <c r="O41" s="64" t="s">
        <v>56</v>
      </c>
      <c r="P41" s="61"/>
      <c r="Q41" s="73"/>
      <c r="R41" s="73"/>
      <c r="S41" s="73"/>
      <c r="T41" s="73"/>
      <c r="U41" s="74"/>
      <c r="V41" s="74"/>
      <c r="W41" s="75"/>
      <c r="X41" s="60"/>
      <c r="Y41" s="74"/>
      <c r="Z41" s="75"/>
      <c r="AA41" s="2"/>
      <c r="AB41" s="60"/>
    </row>
    <row r="42" spans="1:28" ht="25.35" customHeight="1">
      <c r="A42" s="63">
        <v>26</v>
      </c>
      <c r="B42" s="69" t="s">
        <v>36</v>
      </c>
      <c r="C42" s="68" t="s">
        <v>185</v>
      </c>
      <c r="D42" s="67">
        <v>129</v>
      </c>
      <c r="E42" s="66" t="s">
        <v>36</v>
      </c>
      <c r="F42" s="66" t="s">
        <v>36</v>
      </c>
      <c r="G42" s="67">
        <v>25</v>
      </c>
      <c r="H42" s="66">
        <v>2</v>
      </c>
      <c r="I42" s="66">
        <f t="shared" si="6"/>
        <v>12.5</v>
      </c>
      <c r="J42" s="66">
        <v>1</v>
      </c>
      <c r="K42" s="66" t="s">
        <v>36</v>
      </c>
      <c r="L42" s="67">
        <v>17055</v>
      </c>
      <c r="M42" s="67">
        <v>3916</v>
      </c>
      <c r="N42" s="65">
        <v>44512</v>
      </c>
      <c r="O42" s="64" t="s">
        <v>84</v>
      </c>
      <c r="P42" s="61"/>
      <c r="Q42" s="73"/>
      <c r="R42" s="73"/>
      <c r="S42" s="73"/>
      <c r="T42" s="75"/>
      <c r="U42" s="75"/>
      <c r="V42" s="74"/>
      <c r="W42" s="75"/>
      <c r="X42" s="60"/>
      <c r="Y42" s="74"/>
      <c r="Z42" s="75"/>
      <c r="AA42" s="2"/>
      <c r="AB42" s="60"/>
    </row>
    <row r="43" spans="1:28" ht="25.35" customHeight="1">
      <c r="A43" s="63">
        <v>27</v>
      </c>
      <c r="B43" s="63">
        <v>24</v>
      </c>
      <c r="C43" s="68" t="s">
        <v>294</v>
      </c>
      <c r="D43" s="67">
        <v>103.5</v>
      </c>
      <c r="E43" s="67">
        <v>130</v>
      </c>
      <c r="F43" s="70">
        <f>(D43-E43)/E43</f>
        <v>-0.20384615384615384</v>
      </c>
      <c r="G43" s="67">
        <v>27</v>
      </c>
      <c r="H43" s="66" t="s">
        <v>36</v>
      </c>
      <c r="I43" s="66" t="s">
        <v>36</v>
      </c>
      <c r="J43" s="66">
        <v>2</v>
      </c>
      <c r="K43" s="66">
        <v>7</v>
      </c>
      <c r="L43" s="67">
        <v>2590.41</v>
      </c>
      <c r="M43" s="67">
        <v>491</v>
      </c>
      <c r="N43" s="65">
        <v>44519</v>
      </c>
      <c r="O43" s="64" t="s">
        <v>82</v>
      </c>
      <c r="P43" s="61"/>
      <c r="Q43" s="73"/>
      <c r="R43" s="73"/>
      <c r="S43" s="73"/>
      <c r="T43" s="73"/>
      <c r="U43" s="74"/>
      <c r="V43" s="74"/>
      <c r="W43" s="75"/>
      <c r="X43" s="60"/>
      <c r="Y43" s="74"/>
      <c r="Z43" s="75"/>
      <c r="AA43" s="2"/>
      <c r="AB43" s="60"/>
    </row>
    <row r="44" spans="1:28" ht="25.35" customHeight="1">
      <c r="A44" s="63">
        <v>28</v>
      </c>
      <c r="B44" s="69" t="s">
        <v>36</v>
      </c>
      <c r="C44" s="68" t="s">
        <v>224</v>
      </c>
      <c r="D44" s="67">
        <v>102</v>
      </c>
      <c r="E44" s="66" t="s">
        <v>36</v>
      </c>
      <c r="F44" s="66" t="s">
        <v>36</v>
      </c>
      <c r="G44" s="67">
        <v>18</v>
      </c>
      <c r="H44" s="66">
        <v>1</v>
      </c>
      <c r="I44" s="66">
        <f>G44/H44</f>
        <v>18</v>
      </c>
      <c r="J44" s="66">
        <v>1</v>
      </c>
      <c r="K44" s="66" t="s">
        <v>36</v>
      </c>
      <c r="L44" s="67">
        <v>11641.86</v>
      </c>
      <c r="M44" s="67">
        <v>2454</v>
      </c>
      <c r="N44" s="65">
        <v>44421</v>
      </c>
      <c r="O44" s="64" t="s">
        <v>50</v>
      </c>
      <c r="P44" s="61"/>
      <c r="Q44" s="73"/>
      <c r="W44" s="2"/>
      <c r="X44" s="60"/>
      <c r="Y44" s="60"/>
      <c r="Z44" s="4"/>
    </row>
    <row r="45" spans="1:28" ht="25.35" customHeight="1">
      <c r="A45" s="63">
        <v>29</v>
      </c>
      <c r="B45" s="69" t="s">
        <v>36</v>
      </c>
      <c r="C45" s="71" t="s">
        <v>216</v>
      </c>
      <c r="D45" s="67">
        <v>96</v>
      </c>
      <c r="E45" s="66" t="s">
        <v>36</v>
      </c>
      <c r="F45" s="66" t="s">
        <v>36</v>
      </c>
      <c r="G45" s="67">
        <v>25</v>
      </c>
      <c r="H45" s="66">
        <v>1</v>
      </c>
      <c r="I45" s="66">
        <f>G45/H45</f>
        <v>25</v>
      </c>
      <c r="J45" s="66">
        <v>1</v>
      </c>
      <c r="K45" s="66" t="s">
        <v>36</v>
      </c>
      <c r="L45" s="67">
        <v>24280</v>
      </c>
      <c r="M45" s="67">
        <v>4305</v>
      </c>
      <c r="N45" s="65">
        <v>44323</v>
      </c>
      <c r="O45" s="64" t="s">
        <v>43</v>
      </c>
      <c r="P45" s="61"/>
      <c r="Q45" s="73"/>
      <c r="R45" s="73"/>
      <c r="S45" s="73"/>
      <c r="T45" s="73"/>
      <c r="U45" s="74"/>
      <c r="V45" s="74"/>
      <c r="W45" s="60"/>
      <c r="X45" s="75"/>
      <c r="Y45" s="75"/>
      <c r="Z45" s="74"/>
    </row>
    <row r="46" spans="1:28" ht="25.35" customHeight="1">
      <c r="A46" s="63">
        <v>30</v>
      </c>
      <c r="B46" s="63">
        <v>20</v>
      </c>
      <c r="C46" s="68" t="s">
        <v>295</v>
      </c>
      <c r="D46" s="67">
        <v>82</v>
      </c>
      <c r="E46" s="67">
        <v>338.5</v>
      </c>
      <c r="F46" s="70">
        <f>(D46-E46)/E46</f>
        <v>-0.75775480059084199</v>
      </c>
      <c r="G46" s="67">
        <v>21</v>
      </c>
      <c r="H46" s="66" t="s">
        <v>36</v>
      </c>
      <c r="I46" s="66" t="s">
        <v>36</v>
      </c>
      <c r="J46" s="66">
        <v>3</v>
      </c>
      <c r="K46" s="66">
        <v>3</v>
      </c>
      <c r="L46" s="67">
        <v>1134</v>
      </c>
      <c r="M46" s="67">
        <v>225</v>
      </c>
      <c r="N46" s="65">
        <v>44547</v>
      </c>
      <c r="O46" s="64" t="s">
        <v>296</v>
      </c>
      <c r="P46" s="61"/>
      <c r="Q46" s="73"/>
      <c r="R46" s="73"/>
      <c r="S46" s="73"/>
      <c r="T46" s="73"/>
      <c r="U46" s="74"/>
      <c r="V46" s="74"/>
      <c r="W46" s="74"/>
      <c r="X46" s="2"/>
      <c r="Y46" s="60"/>
      <c r="Z46" s="74"/>
      <c r="AA46" s="75"/>
      <c r="AB46" s="60"/>
    </row>
    <row r="47" spans="1:28" ht="25.2" customHeight="1">
      <c r="A47" s="41"/>
      <c r="B47" s="41"/>
      <c r="C47" s="52" t="s">
        <v>90</v>
      </c>
      <c r="D47" s="62">
        <f>SUM(D35:D46)</f>
        <v>589107.06000000017</v>
      </c>
      <c r="E47" s="62">
        <v>473399.22000000009</v>
      </c>
      <c r="F47" s="20">
        <f>(D47-E47)/E47</f>
        <v>0.24441916063993527</v>
      </c>
      <c r="G47" s="62">
        <f t="shared" ref="G47" si="7">SUM(G35:G46)</f>
        <v>96419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3">
        <v>25</v>
      </c>
      <c r="C49" s="55" t="s">
        <v>305</v>
      </c>
      <c r="D49" s="67">
        <v>59</v>
      </c>
      <c r="E49" s="67">
        <v>113</v>
      </c>
      <c r="F49" s="70">
        <f>(D49-E49)/E49</f>
        <v>-0.47787610619469029</v>
      </c>
      <c r="G49" s="67">
        <v>12</v>
      </c>
      <c r="H49" s="66" t="s">
        <v>36</v>
      </c>
      <c r="I49" s="66" t="s">
        <v>36</v>
      </c>
      <c r="J49" s="66">
        <v>1</v>
      </c>
      <c r="K49" s="66">
        <v>34</v>
      </c>
      <c r="L49" s="67">
        <v>17746.05</v>
      </c>
      <c r="M49" s="67">
        <v>3189</v>
      </c>
      <c r="N49" s="65">
        <v>44330</v>
      </c>
      <c r="O49" s="64" t="s">
        <v>82</v>
      </c>
      <c r="P49" s="61"/>
      <c r="Q49" s="73"/>
      <c r="R49" s="73"/>
      <c r="S49" s="73"/>
      <c r="T49" s="73"/>
      <c r="U49" s="74"/>
      <c r="V49" s="74"/>
      <c r="W49" s="74"/>
      <c r="X49" s="2"/>
      <c r="Y49" s="60"/>
      <c r="Z49" s="74"/>
      <c r="AA49" s="75"/>
      <c r="AB49" s="60"/>
    </row>
    <row r="50" spans="1:28" ht="25.35" customHeight="1">
      <c r="A50" s="63">
        <v>32</v>
      </c>
      <c r="B50" s="63">
        <v>32</v>
      </c>
      <c r="C50" s="68" t="s">
        <v>289</v>
      </c>
      <c r="D50" s="67">
        <v>47</v>
      </c>
      <c r="E50" s="67">
        <v>23</v>
      </c>
      <c r="F50" s="70">
        <f>(D50-E50)/E50</f>
        <v>1.0434782608695652</v>
      </c>
      <c r="G50" s="67">
        <v>9</v>
      </c>
      <c r="H50" s="66">
        <v>1</v>
      </c>
      <c r="I50" s="66">
        <f>G50/H50</f>
        <v>9</v>
      </c>
      <c r="J50" s="66">
        <v>1</v>
      </c>
      <c r="K50" s="66">
        <v>4</v>
      </c>
      <c r="L50" s="67">
        <v>4253.8</v>
      </c>
      <c r="M50" s="67">
        <v>870</v>
      </c>
      <c r="N50" s="65">
        <v>44526</v>
      </c>
      <c r="O50" s="64" t="s">
        <v>182</v>
      </c>
      <c r="P50" s="61"/>
      <c r="Q50" s="73"/>
      <c r="R50" s="73"/>
      <c r="S50" s="73"/>
      <c r="T50" s="73"/>
      <c r="U50" s="74"/>
      <c r="V50" s="74"/>
      <c r="W50" s="74"/>
      <c r="Y50" s="75"/>
      <c r="Z50" s="60"/>
      <c r="AA50" s="75"/>
    </row>
    <row r="51" spans="1:28" ht="25.35" customHeight="1">
      <c r="A51" s="63">
        <v>33</v>
      </c>
      <c r="B51" s="63">
        <v>27</v>
      </c>
      <c r="C51" s="68" t="s">
        <v>306</v>
      </c>
      <c r="D51" s="67">
        <v>36</v>
      </c>
      <c r="E51" s="67">
        <v>42</v>
      </c>
      <c r="F51" s="70">
        <f>(D51-E51)/E51</f>
        <v>-0.14285714285714285</v>
      </c>
      <c r="G51" s="67">
        <v>6</v>
      </c>
      <c r="H51" s="66">
        <v>1</v>
      </c>
      <c r="I51" s="66">
        <f>G51/H51</f>
        <v>6</v>
      </c>
      <c r="J51" s="66">
        <v>1</v>
      </c>
      <c r="K51" s="66" t="s">
        <v>36</v>
      </c>
      <c r="L51" s="67">
        <v>1235161</v>
      </c>
      <c r="M51" s="67">
        <v>210020</v>
      </c>
      <c r="N51" s="65">
        <v>43406</v>
      </c>
      <c r="O51" s="64" t="s">
        <v>307</v>
      </c>
      <c r="P51" s="61"/>
      <c r="Q51" s="73"/>
      <c r="R51" s="73"/>
      <c r="S51" s="73"/>
      <c r="T51" s="73"/>
      <c r="U51" s="74"/>
      <c r="V51" s="74"/>
      <c r="W51" s="74"/>
      <c r="X51" s="2"/>
      <c r="Y51" s="74"/>
      <c r="Z51" s="74"/>
      <c r="AA51" s="75"/>
      <c r="AB51" s="60"/>
    </row>
    <row r="52" spans="1:28" ht="25.35" customHeight="1">
      <c r="A52" s="63">
        <v>34</v>
      </c>
      <c r="B52" s="69" t="s">
        <v>36</v>
      </c>
      <c r="C52" s="68" t="s">
        <v>278</v>
      </c>
      <c r="D52" s="67">
        <v>12</v>
      </c>
      <c r="E52" s="66" t="s">
        <v>36</v>
      </c>
      <c r="F52" s="66" t="s">
        <v>36</v>
      </c>
      <c r="G52" s="67">
        <v>3</v>
      </c>
      <c r="H52" s="66" t="s">
        <v>36</v>
      </c>
      <c r="I52" s="66" t="s">
        <v>36</v>
      </c>
      <c r="J52" s="66">
        <v>1</v>
      </c>
      <c r="K52" s="66" t="s">
        <v>36</v>
      </c>
      <c r="L52" s="67">
        <v>7206</v>
      </c>
      <c r="M52" s="67">
        <v>1561</v>
      </c>
      <c r="N52" s="65">
        <v>44533</v>
      </c>
      <c r="O52" s="64" t="s">
        <v>47</v>
      </c>
      <c r="P52" s="61"/>
      <c r="Q52" s="73"/>
      <c r="R52" s="73"/>
      <c r="S52" s="73"/>
      <c r="T52" s="73"/>
      <c r="U52" s="73"/>
      <c r="V52" s="74"/>
      <c r="W52" s="74"/>
      <c r="X52" s="60"/>
      <c r="Y52" s="75"/>
      <c r="Z52" s="75"/>
    </row>
    <row r="53" spans="1:28" ht="25.35" customHeight="1">
      <c r="A53" s="63">
        <v>25</v>
      </c>
      <c r="B53" s="63">
        <v>31</v>
      </c>
      <c r="C53" s="68" t="s">
        <v>308</v>
      </c>
      <c r="D53" s="67">
        <v>4</v>
      </c>
      <c r="E53" s="67">
        <v>25</v>
      </c>
      <c r="F53" s="70">
        <f>(D53-E53)/E53</f>
        <v>-0.84</v>
      </c>
      <c r="G53" s="67">
        <v>1</v>
      </c>
      <c r="H53" s="66" t="s">
        <v>36</v>
      </c>
      <c r="I53" s="66" t="s">
        <v>36</v>
      </c>
      <c r="J53" s="66">
        <v>1</v>
      </c>
      <c r="K53" s="66">
        <v>0</v>
      </c>
      <c r="L53" s="67">
        <v>222</v>
      </c>
      <c r="M53" s="67">
        <v>79</v>
      </c>
      <c r="N53" s="65" t="s">
        <v>60</v>
      </c>
      <c r="O53" s="64" t="s">
        <v>47</v>
      </c>
      <c r="P53" s="9"/>
      <c r="Q53" s="73"/>
      <c r="R53" s="73"/>
      <c r="S53" s="75"/>
      <c r="T53" s="75"/>
      <c r="U53" s="74"/>
      <c r="V53" s="74"/>
      <c r="W53" s="60"/>
      <c r="Y53" s="75"/>
      <c r="Z53" s="75"/>
      <c r="AA53" s="74"/>
    </row>
    <row r="54" spans="1:28" ht="25.35" customHeight="1">
      <c r="A54" s="41"/>
      <c r="B54" s="41"/>
      <c r="C54" s="52" t="s">
        <v>309</v>
      </c>
      <c r="D54" s="62">
        <f>SUM(D47:D53)</f>
        <v>589265.06000000017</v>
      </c>
      <c r="E54" s="62">
        <v>473447.22000000009</v>
      </c>
      <c r="F54" s="20">
        <f>(D54-E54)/E54</f>
        <v>0.2446267188980433</v>
      </c>
      <c r="G54" s="62">
        <f t="shared" ref="G54" si="8">SUM(G47:G53)</f>
        <v>96450</v>
      </c>
      <c r="H54" s="62"/>
      <c r="I54" s="43"/>
      <c r="J54" s="42"/>
      <c r="K54" s="44"/>
      <c r="L54" s="45"/>
      <c r="M54" s="49"/>
      <c r="N54" s="46"/>
      <c r="O54" s="53"/>
      <c r="R54" s="61"/>
    </row>
    <row r="55" spans="1:28" ht="23.1" customHeight="1"/>
    <row r="56" spans="1:28" ht="17.25" customHeight="1"/>
    <row r="67" spans="16:18">
      <c r="R67" s="61"/>
    </row>
    <row r="72" spans="16:18">
      <c r="P72" s="61"/>
    </row>
    <row r="76" spans="16:18" ht="12" customHeight="1"/>
  </sheetData>
  <sortState xmlns:xlrd2="http://schemas.microsoft.com/office/spreadsheetml/2017/richdata2" ref="B13:O53">
    <sortCondition descending="1" ref="D13:D53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B2972-D62F-4B57-8DD1-CB3A4D4CB3BC}">
  <dimension ref="A1:AB73"/>
  <sheetViews>
    <sheetView topLeftCell="A31" zoomScale="60" zoomScaleNormal="60" workbookViewId="0">
      <selection activeCell="A50" sqref="A50:XFD5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0.88671875" style="1" bestFit="1" customWidth="1"/>
    <col min="25" max="25" width="12" style="1" bestFit="1" customWidth="1"/>
    <col min="26" max="26" width="13.6640625" style="1" customWidth="1"/>
    <col min="27" max="27" width="12.5546875" style="1" bestFit="1" customWidth="1"/>
    <col min="28" max="16384" width="8.88671875" style="1"/>
  </cols>
  <sheetData>
    <row r="1" spans="1:28" ht="19.5" customHeight="1">
      <c r="E1" s="30" t="s">
        <v>310</v>
      </c>
      <c r="F1" s="30"/>
      <c r="G1" s="30"/>
      <c r="H1" s="30"/>
      <c r="I1" s="30"/>
    </row>
    <row r="2" spans="1:28" ht="19.5" customHeight="1">
      <c r="E2" s="30" t="s">
        <v>311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8">
      <c r="A6" s="207"/>
      <c r="B6" s="207"/>
      <c r="C6" s="212"/>
      <c r="D6" s="32" t="s">
        <v>300</v>
      </c>
      <c r="E6" s="32" t="s">
        <v>312</v>
      </c>
      <c r="F6" s="212"/>
      <c r="G6" s="212" t="s">
        <v>300</v>
      </c>
      <c r="H6" s="212"/>
      <c r="I6" s="212"/>
      <c r="J6" s="212"/>
      <c r="K6" s="212"/>
      <c r="L6" s="212"/>
      <c r="M6" s="212"/>
      <c r="N6" s="212"/>
      <c r="O6" s="212"/>
    </row>
    <row r="7" spans="1:28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8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28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8" ht="21.6">
      <c r="A10" s="207"/>
      <c r="B10" s="207"/>
      <c r="C10" s="212"/>
      <c r="D10" s="84" t="s">
        <v>301</v>
      </c>
      <c r="E10" s="84" t="s">
        <v>313</v>
      </c>
      <c r="F10" s="212"/>
      <c r="G10" s="84" t="s">
        <v>301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8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8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4"/>
      <c r="Y12" s="60"/>
      <c r="Z12" s="60"/>
      <c r="AA12" s="2"/>
    </row>
    <row r="13" spans="1:28" ht="25.35" customHeight="1">
      <c r="A13" s="63">
        <v>1</v>
      </c>
      <c r="B13" s="77">
        <v>1</v>
      </c>
      <c r="C13" s="68" t="s">
        <v>213</v>
      </c>
      <c r="D13" s="67">
        <v>162611.88</v>
      </c>
      <c r="E13" s="66">
        <v>302635.02</v>
      </c>
      <c r="F13" s="70">
        <f>(D13-E13)/E13</f>
        <v>-0.46267989738927107</v>
      </c>
      <c r="G13" s="67">
        <v>23838</v>
      </c>
      <c r="H13" s="66">
        <v>248</v>
      </c>
      <c r="I13" s="66">
        <f t="shared" ref="I13:I18" si="0">G13/H13</f>
        <v>96.120967741935488</v>
      </c>
      <c r="J13" s="66">
        <v>13</v>
      </c>
      <c r="K13" s="66">
        <v>2</v>
      </c>
      <c r="L13" s="67">
        <v>492004.57</v>
      </c>
      <c r="M13" s="67">
        <v>70892</v>
      </c>
      <c r="N13" s="65">
        <v>44547</v>
      </c>
      <c r="O13" s="64" t="s">
        <v>142</v>
      </c>
      <c r="P13" s="61"/>
      <c r="Q13" s="73"/>
      <c r="R13" s="73"/>
      <c r="S13" s="73"/>
      <c r="T13" s="73"/>
      <c r="U13" s="74"/>
      <c r="V13" s="74"/>
      <c r="W13" s="60"/>
      <c r="X13" s="60"/>
      <c r="Y13" s="75"/>
      <c r="Z13" s="74"/>
      <c r="AA13" s="75"/>
    </row>
    <row r="14" spans="1:28" ht="25.35" customHeight="1">
      <c r="A14" s="63">
        <v>2</v>
      </c>
      <c r="B14" s="63" t="s">
        <v>34</v>
      </c>
      <c r="C14" s="68" t="s">
        <v>70</v>
      </c>
      <c r="D14" s="67">
        <v>83508.75</v>
      </c>
      <c r="E14" s="70" t="s">
        <v>36</v>
      </c>
      <c r="F14" s="70" t="s">
        <v>36</v>
      </c>
      <c r="G14" s="67">
        <v>17395</v>
      </c>
      <c r="H14" s="66">
        <v>371</v>
      </c>
      <c r="I14" s="66">
        <f t="shared" si="0"/>
        <v>46.886792452830186</v>
      </c>
      <c r="J14" s="66">
        <v>19</v>
      </c>
      <c r="K14" s="66">
        <v>1</v>
      </c>
      <c r="L14" s="67">
        <v>112002</v>
      </c>
      <c r="M14" s="67">
        <v>23740</v>
      </c>
      <c r="N14" s="65">
        <v>44554</v>
      </c>
      <c r="O14" s="64" t="s">
        <v>37</v>
      </c>
      <c r="P14" s="61"/>
      <c r="Q14" s="73"/>
      <c r="R14" s="73"/>
      <c r="S14" s="73"/>
      <c r="T14" s="73"/>
      <c r="U14" s="74"/>
      <c r="V14" s="74"/>
      <c r="W14" s="75"/>
      <c r="X14" s="75"/>
      <c r="Y14" s="74"/>
      <c r="Z14" s="60"/>
      <c r="AA14" s="2"/>
      <c r="AB14" s="60"/>
    </row>
    <row r="15" spans="1:28" ht="25.35" customHeight="1">
      <c r="A15" s="63">
        <v>3</v>
      </c>
      <c r="B15" s="63" t="s">
        <v>34</v>
      </c>
      <c r="C15" s="68" t="s">
        <v>262</v>
      </c>
      <c r="D15" s="67">
        <v>80984</v>
      </c>
      <c r="E15" s="70" t="s">
        <v>36</v>
      </c>
      <c r="F15" s="70" t="s">
        <v>36</v>
      </c>
      <c r="G15" s="67">
        <v>11921</v>
      </c>
      <c r="H15" s="66">
        <v>247</v>
      </c>
      <c r="I15" s="66">
        <f t="shared" si="0"/>
        <v>48.263157894736842</v>
      </c>
      <c r="J15" s="66">
        <v>18</v>
      </c>
      <c r="K15" s="66">
        <v>1</v>
      </c>
      <c r="L15" s="67">
        <v>130059.29</v>
      </c>
      <c r="M15" s="67">
        <v>18900</v>
      </c>
      <c r="N15" s="65">
        <v>44554</v>
      </c>
      <c r="O15" s="64" t="s">
        <v>41</v>
      </c>
      <c r="P15" s="61"/>
      <c r="Q15" s="73"/>
      <c r="R15" s="73"/>
      <c r="S15" s="73"/>
      <c r="T15" s="73"/>
      <c r="U15" s="74"/>
      <c r="V15" s="74"/>
      <c r="W15" s="75"/>
      <c r="X15" s="74"/>
      <c r="Y15" s="75"/>
      <c r="Z15" s="60"/>
      <c r="AA15" s="2"/>
      <c r="AB15" s="60"/>
    </row>
    <row r="16" spans="1:28" ht="25.35" customHeight="1">
      <c r="A16" s="63">
        <v>4</v>
      </c>
      <c r="B16" s="77">
        <v>3</v>
      </c>
      <c r="C16" s="68" t="s">
        <v>161</v>
      </c>
      <c r="D16" s="67">
        <v>41562.1</v>
      </c>
      <c r="E16" s="66">
        <v>46638.61</v>
      </c>
      <c r="F16" s="70">
        <f>(D16-E16)/E16</f>
        <v>-0.10884779799397971</v>
      </c>
      <c r="G16" s="67">
        <v>6497</v>
      </c>
      <c r="H16" s="66">
        <v>125</v>
      </c>
      <c r="I16" s="66">
        <f t="shared" si="0"/>
        <v>51.975999999999999</v>
      </c>
      <c r="J16" s="66">
        <v>12</v>
      </c>
      <c r="K16" s="66">
        <v>5</v>
      </c>
      <c r="L16" s="67">
        <v>523262</v>
      </c>
      <c r="M16" s="67">
        <v>74763</v>
      </c>
      <c r="N16" s="65">
        <v>44526</v>
      </c>
      <c r="O16" s="64" t="s">
        <v>37</v>
      </c>
      <c r="P16" s="61"/>
      <c r="Q16" s="73"/>
      <c r="R16" s="73"/>
      <c r="S16" s="73"/>
      <c r="T16" s="73"/>
      <c r="U16" s="74"/>
      <c r="V16" s="74"/>
      <c r="W16" s="75"/>
      <c r="X16" s="74"/>
      <c r="Y16" s="75"/>
      <c r="Z16" s="60"/>
      <c r="AA16" s="2"/>
      <c r="AB16" s="60"/>
    </row>
    <row r="17" spans="1:28" ht="25.35" customHeight="1">
      <c r="A17" s="63">
        <v>5</v>
      </c>
      <c r="B17" s="77" t="s">
        <v>58</v>
      </c>
      <c r="C17" s="68" t="s">
        <v>183</v>
      </c>
      <c r="D17" s="67">
        <v>35755.590000000004</v>
      </c>
      <c r="E17" s="70" t="s">
        <v>36</v>
      </c>
      <c r="F17" s="70" t="s">
        <v>36</v>
      </c>
      <c r="G17" s="67">
        <v>5262</v>
      </c>
      <c r="H17" s="66">
        <v>48</v>
      </c>
      <c r="I17" s="66">
        <f t="shared" si="0"/>
        <v>109.625</v>
      </c>
      <c r="J17" s="66">
        <v>12</v>
      </c>
      <c r="K17" s="66">
        <v>0</v>
      </c>
      <c r="L17" s="67">
        <v>35755.590000000004</v>
      </c>
      <c r="M17" s="67">
        <v>5262</v>
      </c>
      <c r="N17" s="65" t="s">
        <v>60</v>
      </c>
      <c r="O17" s="64" t="s">
        <v>184</v>
      </c>
      <c r="P17" s="61"/>
      <c r="Q17" s="73"/>
      <c r="R17" s="73"/>
      <c r="S17" s="73"/>
      <c r="T17" s="73"/>
      <c r="U17" s="74"/>
      <c r="V17" s="74"/>
      <c r="W17" s="75"/>
      <c r="X17" s="74"/>
      <c r="Y17" s="75"/>
      <c r="Z17" s="60"/>
      <c r="AA17" s="2"/>
      <c r="AB17" s="60"/>
    </row>
    <row r="18" spans="1:28" ht="25.35" customHeight="1">
      <c r="A18" s="63">
        <v>6</v>
      </c>
      <c r="B18" s="77">
        <v>6</v>
      </c>
      <c r="C18" s="68" t="s">
        <v>171</v>
      </c>
      <c r="D18" s="67">
        <v>24550.94</v>
      </c>
      <c r="E18" s="66">
        <v>23783.53</v>
      </c>
      <c r="F18" s="70">
        <f>(D18-E18)/E18</f>
        <v>3.2266446570378741E-2</v>
      </c>
      <c r="G18" s="67">
        <v>5103</v>
      </c>
      <c r="H18" s="66">
        <v>106</v>
      </c>
      <c r="I18" s="66">
        <f t="shared" si="0"/>
        <v>48.141509433962263</v>
      </c>
      <c r="J18" s="66">
        <v>11</v>
      </c>
      <c r="K18" s="66">
        <v>5</v>
      </c>
      <c r="L18" s="67">
        <v>158343</v>
      </c>
      <c r="M18" s="67">
        <v>31602</v>
      </c>
      <c r="N18" s="65">
        <v>44526</v>
      </c>
      <c r="O18" s="64" t="s">
        <v>43</v>
      </c>
      <c r="P18" s="61"/>
      <c r="Q18" s="73"/>
      <c r="R18" s="73"/>
      <c r="S18" s="73"/>
      <c r="T18" s="73"/>
      <c r="U18" s="74"/>
      <c r="V18" s="74"/>
      <c r="W18" s="75"/>
      <c r="X18" s="74"/>
      <c r="Y18" s="75"/>
      <c r="Z18" s="60"/>
      <c r="AA18" s="2"/>
      <c r="AB18" s="60"/>
    </row>
    <row r="19" spans="1:28" ht="25.35" customHeight="1">
      <c r="A19" s="63">
        <v>7</v>
      </c>
      <c r="B19" s="77">
        <v>5</v>
      </c>
      <c r="C19" s="68" t="s">
        <v>288</v>
      </c>
      <c r="D19" s="67">
        <v>24345</v>
      </c>
      <c r="E19" s="66">
        <v>25108</v>
      </c>
      <c r="F19" s="70">
        <f>(D19-E19)/E19</f>
        <v>-3.0388720726461687E-2</v>
      </c>
      <c r="G19" s="67">
        <v>3836</v>
      </c>
      <c r="H19" s="66" t="s">
        <v>36</v>
      </c>
      <c r="I19" s="66" t="s">
        <v>36</v>
      </c>
      <c r="J19" s="66">
        <v>6</v>
      </c>
      <c r="K19" s="66">
        <v>2</v>
      </c>
      <c r="L19" s="67">
        <v>49453</v>
      </c>
      <c r="M19" s="67">
        <v>7753</v>
      </c>
      <c r="N19" s="65">
        <v>44547</v>
      </c>
      <c r="O19" s="64" t="s">
        <v>47</v>
      </c>
      <c r="P19" s="61"/>
      <c r="Q19" s="73"/>
      <c r="R19" s="73"/>
      <c r="S19" s="73"/>
      <c r="T19" s="73"/>
      <c r="U19" s="74"/>
      <c r="V19" s="74"/>
      <c r="W19" s="75"/>
      <c r="X19" s="74"/>
      <c r="Y19" s="75"/>
      <c r="Z19" s="60"/>
      <c r="AA19" s="2"/>
      <c r="AB19" s="60"/>
    </row>
    <row r="20" spans="1:28" ht="25.35" customHeight="1">
      <c r="A20" s="63">
        <v>8</v>
      </c>
      <c r="B20" s="77">
        <v>7</v>
      </c>
      <c r="C20" s="68" t="s">
        <v>279</v>
      </c>
      <c r="D20" s="67">
        <v>8429.6299999999992</v>
      </c>
      <c r="E20" s="66">
        <v>13645.58</v>
      </c>
      <c r="F20" s="70">
        <f>(D20-E20)/E20</f>
        <v>-0.38224465358013371</v>
      </c>
      <c r="G20" s="67">
        <v>1799</v>
      </c>
      <c r="H20" s="66">
        <v>84</v>
      </c>
      <c r="I20" s="66">
        <f>G20/H20</f>
        <v>21.416666666666668</v>
      </c>
      <c r="J20" s="66">
        <v>13</v>
      </c>
      <c r="K20" s="66">
        <v>3</v>
      </c>
      <c r="L20" s="67">
        <v>40044</v>
      </c>
      <c r="M20" s="67">
        <v>8433</v>
      </c>
      <c r="N20" s="65">
        <v>44540</v>
      </c>
      <c r="O20" s="64" t="s">
        <v>50</v>
      </c>
      <c r="P20" s="61"/>
      <c r="Q20" s="73"/>
      <c r="R20" s="73"/>
      <c r="S20" s="73"/>
      <c r="T20" s="73"/>
      <c r="U20" s="74"/>
      <c r="V20" s="74"/>
      <c r="W20" s="75"/>
      <c r="X20" s="75"/>
      <c r="Y20" s="74"/>
      <c r="Z20" s="60"/>
      <c r="AA20" s="2"/>
      <c r="AB20" s="60"/>
    </row>
    <row r="21" spans="1:28" ht="25.35" customHeight="1">
      <c r="A21" s="63">
        <v>9</v>
      </c>
      <c r="B21" s="77">
        <v>8</v>
      </c>
      <c r="C21" s="68" t="s">
        <v>304</v>
      </c>
      <c r="D21" s="67">
        <v>3060.21</v>
      </c>
      <c r="E21" s="66">
        <v>12635.45</v>
      </c>
      <c r="F21" s="70">
        <f>(D21-E21)/E21</f>
        <v>-0.75780759688020616</v>
      </c>
      <c r="G21" s="67">
        <v>639</v>
      </c>
      <c r="H21" s="66">
        <v>56</v>
      </c>
      <c r="I21" s="66">
        <f>G21/H21</f>
        <v>11.410714285714286</v>
      </c>
      <c r="J21" s="66">
        <v>13</v>
      </c>
      <c r="K21" s="66">
        <v>2</v>
      </c>
      <c r="L21" s="67">
        <v>16251.91</v>
      </c>
      <c r="M21" s="67">
        <v>3762</v>
      </c>
      <c r="N21" s="65">
        <v>44547</v>
      </c>
      <c r="O21" s="64" t="s">
        <v>41</v>
      </c>
      <c r="P21" s="61"/>
      <c r="Q21" s="73"/>
      <c r="R21" s="73"/>
      <c r="S21" s="73"/>
      <c r="T21" s="73"/>
      <c r="U21" s="73"/>
      <c r="V21" s="73"/>
      <c r="W21" s="75"/>
      <c r="X21" s="75"/>
      <c r="Y21" s="74"/>
      <c r="Z21" s="60"/>
      <c r="AA21" s="2"/>
      <c r="AB21" s="60"/>
    </row>
    <row r="22" spans="1:28" ht="25.35" customHeight="1">
      <c r="A22" s="63">
        <v>10</v>
      </c>
      <c r="B22" s="63" t="s">
        <v>34</v>
      </c>
      <c r="C22" s="68" t="s">
        <v>277</v>
      </c>
      <c r="D22" s="67">
        <v>1549.2</v>
      </c>
      <c r="E22" s="66" t="s">
        <v>36</v>
      </c>
      <c r="F22" s="66" t="s">
        <v>36</v>
      </c>
      <c r="G22" s="67">
        <v>407</v>
      </c>
      <c r="H22" s="66">
        <v>10</v>
      </c>
      <c r="I22" s="66">
        <f>G22/H22</f>
        <v>40.700000000000003</v>
      </c>
      <c r="J22" s="66">
        <v>6</v>
      </c>
      <c r="K22" s="66">
        <v>1</v>
      </c>
      <c r="L22" s="67">
        <v>1549.2</v>
      </c>
      <c r="M22" s="67">
        <v>407</v>
      </c>
      <c r="N22" s="65">
        <v>44554</v>
      </c>
      <c r="O22" s="64" t="s">
        <v>80</v>
      </c>
      <c r="P22" s="61"/>
      <c r="Q22" s="73"/>
      <c r="R22" s="73"/>
      <c r="S22" s="73"/>
      <c r="T22" s="73"/>
      <c r="U22" s="74"/>
      <c r="V22" s="74"/>
      <c r="W22" s="75"/>
      <c r="X22" s="74"/>
      <c r="Y22" s="75"/>
      <c r="Z22" s="60"/>
    </row>
    <row r="23" spans="1:28" ht="25.35" customHeight="1">
      <c r="A23" s="41"/>
      <c r="B23" s="41"/>
      <c r="C23" s="52" t="s">
        <v>52</v>
      </c>
      <c r="D23" s="62">
        <f>SUM(D13:D22)</f>
        <v>466357.30000000005</v>
      </c>
      <c r="E23" s="62">
        <v>512257.18</v>
      </c>
      <c r="F23" s="72">
        <f>(D23-E23)/E23</f>
        <v>-8.9603195020126314E-2</v>
      </c>
      <c r="G23" s="62">
        <f>SUM(G13:G22)</f>
        <v>76697</v>
      </c>
      <c r="H23" s="62"/>
      <c r="I23" s="43"/>
      <c r="J23" s="42"/>
      <c r="K23" s="44"/>
      <c r="L23" s="45"/>
      <c r="M23" s="49"/>
      <c r="N23" s="46"/>
      <c r="O23" s="53"/>
      <c r="P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1"/>
    </row>
    <row r="25" spans="1:28" ht="25.35" customHeight="1">
      <c r="A25" s="63">
        <v>11</v>
      </c>
      <c r="B25" s="78">
        <v>9</v>
      </c>
      <c r="C25" s="68" t="s">
        <v>314</v>
      </c>
      <c r="D25" s="67">
        <v>1366</v>
      </c>
      <c r="E25" s="66">
        <v>5458</v>
      </c>
      <c r="F25" s="70">
        <f>(D25-E25)/E25</f>
        <v>-0.74972517405643091</v>
      </c>
      <c r="G25" s="67">
        <v>192</v>
      </c>
      <c r="H25" s="66" t="s">
        <v>36</v>
      </c>
      <c r="I25" s="66" t="s">
        <v>36</v>
      </c>
      <c r="J25" s="66">
        <v>3</v>
      </c>
      <c r="K25" s="66">
        <v>3</v>
      </c>
      <c r="L25" s="67">
        <v>18621</v>
      </c>
      <c r="M25" s="67">
        <v>2831</v>
      </c>
      <c r="N25" s="65">
        <v>44540</v>
      </c>
      <c r="O25" s="64" t="s">
        <v>47</v>
      </c>
      <c r="P25" s="61"/>
      <c r="Q25" s="73"/>
      <c r="R25" s="73"/>
      <c r="S25" s="73"/>
      <c r="T25" s="73"/>
      <c r="U25" s="74"/>
      <c r="V25" s="74"/>
      <c r="W25" s="75"/>
      <c r="X25" s="60"/>
      <c r="Y25" s="75"/>
      <c r="Z25" s="74"/>
    </row>
    <row r="26" spans="1:28" ht="25.35" customHeight="1">
      <c r="A26" s="63">
        <v>12</v>
      </c>
      <c r="B26" s="77" t="s">
        <v>58</v>
      </c>
      <c r="C26" s="68" t="s">
        <v>248</v>
      </c>
      <c r="D26" s="67">
        <v>761.02</v>
      </c>
      <c r="E26" s="66" t="s">
        <v>36</v>
      </c>
      <c r="F26" s="66" t="s">
        <v>36</v>
      </c>
      <c r="G26" s="67">
        <v>124</v>
      </c>
      <c r="H26" s="66">
        <v>4</v>
      </c>
      <c r="I26" s="66">
        <f t="shared" ref="I26:I33" si="1">G26/H26</f>
        <v>31</v>
      </c>
      <c r="J26" s="66">
        <v>4</v>
      </c>
      <c r="K26" s="66">
        <v>0</v>
      </c>
      <c r="L26" s="67">
        <v>761</v>
      </c>
      <c r="M26" s="67">
        <v>124</v>
      </c>
      <c r="N26" s="65" t="s">
        <v>60</v>
      </c>
      <c r="O26" s="64" t="s">
        <v>43</v>
      </c>
      <c r="P26" s="61"/>
      <c r="Q26" s="73"/>
      <c r="R26" s="73"/>
      <c r="S26" s="73"/>
      <c r="T26" s="73"/>
      <c r="U26" s="74"/>
      <c r="V26" s="74"/>
      <c r="W26" s="75"/>
      <c r="X26" s="75"/>
      <c r="Y26" s="74"/>
      <c r="Z26" s="60"/>
      <c r="AA26" s="2"/>
      <c r="AB26" s="60"/>
    </row>
    <row r="27" spans="1:28" ht="25.35" customHeight="1">
      <c r="A27" s="63">
        <v>13</v>
      </c>
      <c r="B27" s="77">
        <v>10</v>
      </c>
      <c r="C27" s="68" t="s">
        <v>315</v>
      </c>
      <c r="D27" s="67">
        <v>669.5</v>
      </c>
      <c r="E27" s="66">
        <v>4935.92</v>
      </c>
      <c r="F27" s="70">
        <f>(D27-E27)/E27</f>
        <v>-0.86436165902202633</v>
      </c>
      <c r="G27" s="67">
        <v>102</v>
      </c>
      <c r="H27" s="66">
        <v>3</v>
      </c>
      <c r="I27" s="66">
        <f t="shared" si="1"/>
        <v>34</v>
      </c>
      <c r="J27" s="66">
        <v>1</v>
      </c>
      <c r="K27" s="66">
        <v>4</v>
      </c>
      <c r="L27" s="67">
        <v>24810.93</v>
      </c>
      <c r="M27" s="67">
        <v>3865</v>
      </c>
      <c r="N27" s="65">
        <v>44533</v>
      </c>
      <c r="O27" s="64" t="s">
        <v>41</v>
      </c>
      <c r="P27" s="61"/>
      <c r="Q27" s="73"/>
      <c r="R27" s="73"/>
      <c r="S27" s="73"/>
      <c r="T27" s="75"/>
      <c r="U27" s="74"/>
      <c r="V27" s="74"/>
      <c r="W27" s="75"/>
      <c r="X27" s="75"/>
      <c r="Y27" s="74"/>
      <c r="Z27" s="60"/>
      <c r="AA27" s="2"/>
      <c r="AB27" s="60"/>
    </row>
    <row r="28" spans="1:28" ht="25.35" customHeight="1">
      <c r="A28" s="63">
        <v>14</v>
      </c>
      <c r="B28" s="77" t="s">
        <v>58</v>
      </c>
      <c r="C28" s="68" t="s">
        <v>62</v>
      </c>
      <c r="D28" s="67">
        <v>600</v>
      </c>
      <c r="E28" s="66" t="s">
        <v>36</v>
      </c>
      <c r="F28" s="66" t="s">
        <v>36</v>
      </c>
      <c r="G28" s="67">
        <v>120</v>
      </c>
      <c r="H28" s="66">
        <v>1</v>
      </c>
      <c r="I28" s="66">
        <f t="shared" si="1"/>
        <v>120</v>
      </c>
      <c r="J28" s="66">
        <v>1</v>
      </c>
      <c r="K28" s="66">
        <v>0</v>
      </c>
      <c r="L28" s="67">
        <v>600</v>
      </c>
      <c r="M28" s="67">
        <v>120</v>
      </c>
      <c r="N28" s="65" t="s">
        <v>60</v>
      </c>
      <c r="O28" s="64" t="s">
        <v>39</v>
      </c>
      <c r="P28" s="61"/>
      <c r="Q28" s="73"/>
      <c r="R28" s="73"/>
      <c r="S28" s="73"/>
      <c r="T28" s="73"/>
      <c r="U28" s="74"/>
      <c r="V28" s="74"/>
      <c r="W28" s="75"/>
      <c r="X28" s="2"/>
      <c r="Y28" s="60"/>
      <c r="Z28" s="75"/>
      <c r="AA28" s="74"/>
      <c r="AB28" s="60"/>
    </row>
    <row r="29" spans="1:28" ht="25.35" customHeight="1">
      <c r="A29" s="63">
        <v>15</v>
      </c>
      <c r="B29" s="77">
        <v>15</v>
      </c>
      <c r="C29" s="68" t="s">
        <v>85</v>
      </c>
      <c r="D29" s="67">
        <v>586.04999999999995</v>
      </c>
      <c r="E29" s="66">
        <v>1669.41</v>
      </c>
      <c r="F29" s="70">
        <f t="shared" ref="F29:F35" si="2">(D29-E29)/E29</f>
        <v>-0.64894783186874405</v>
      </c>
      <c r="G29" s="67">
        <v>125</v>
      </c>
      <c r="H29" s="66">
        <v>6</v>
      </c>
      <c r="I29" s="66">
        <f t="shared" si="1"/>
        <v>20.833333333333332</v>
      </c>
      <c r="J29" s="66">
        <v>1</v>
      </c>
      <c r="K29" s="66">
        <v>4</v>
      </c>
      <c r="L29" s="67">
        <v>18005.63</v>
      </c>
      <c r="M29" s="67">
        <v>3761</v>
      </c>
      <c r="N29" s="65">
        <v>44533</v>
      </c>
      <c r="O29" s="64" t="s">
        <v>41</v>
      </c>
      <c r="P29" s="61"/>
      <c r="Q29" s="73"/>
      <c r="R29" s="73"/>
      <c r="S29" s="73"/>
      <c r="T29" s="73"/>
      <c r="U29" s="74"/>
      <c r="V29" s="74"/>
      <c r="W29" s="75"/>
      <c r="X29" s="2"/>
      <c r="Y29" s="74"/>
      <c r="Z29" s="60"/>
      <c r="AA29" s="75"/>
      <c r="AB29" s="60"/>
    </row>
    <row r="30" spans="1:28" ht="25.35" customHeight="1">
      <c r="A30" s="63">
        <v>16</v>
      </c>
      <c r="B30" s="77">
        <v>26</v>
      </c>
      <c r="C30" s="68" t="s">
        <v>162</v>
      </c>
      <c r="D30" s="67">
        <v>468.33</v>
      </c>
      <c r="E30" s="66">
        <v>312.7</v>
      </c>
      <c r="F30" s="70">
        <f t="shared" si="2"/>
        <v>0.49769747361688521</v>
      </c>
      <c r="G30" s="67">
        <v>83</v>
      </c>
      <c r="H30" s="66">
        <v>3</v>
      </c>
      <c r="I30" s="66">
        <f t="shared" si="1"/>
        <v>27.666666666666668</v>
      </c>
      <c r="J30" s="66">
        <v>3</v>
      </c>
      <c r="K30" s="66">
        <v>4</v>
      </c>
      <c r="L30" s="67">
        <v>8807.32</v>
      </c>
      <c r="M30" s="67">
        <v>1578</v>
      </c>
      <c r="N30" s="65">
        <v>44533</v>
      </c>
      <c r="O30" s="64" t="s">
        <v>50</v>
      </c>
      <c r="P30" s="61"/>
      <c r="Q30" s="73"/>
      <c r="R30" s="73"/>
      <c r="S30" s="73"/>
      <c r="T30" s="73"/>
      <c r="U30" s="74"/>
      <c r="V30" s="74"/>
      <c r="W30" s="75"/>
      <c r="X30" s="2"/>
      <c r="Y30" s="74"/>
      <c r="Z30" s="60"/>
      <c r="AA30" s="75"/>
      <c r="AB30" s="60"/>
    </row>
    <row r="31" spans="1:28" ht="25.35" customHeight="1">
      <c r="A31" s="63">
        <v>17</v>
      </c>
      <c r="B31" s="77">
        <v>20</v>
      </c>
      <c r="C31" s="68" t="s">
        <v>121</v>
      </c>
      <c r="D31" s="67">
        <v>393.66</v>
      </c>
      <c r="E31" s="66">
        <v>746.5</v>
      </c>
      <c r="F31" s="70">
        <f t="shared" si="2"/>
        <v>-0.47265907568653714</v>
      </c>
      <c r="G31" s="67">
        <v>87</v>
      </c>
      <c r="H31" s="66">
        <v>4</v>
      </c>
      <c r="I31" s="66">
        <f>G31/H31</f>
        <v>21.75</v>
      </c>
      <c r="J31" s="66">
        <v>3</v>
      </c>
      <c r="K31" s="66">
        <v>6</v>
      </c>
      <c r="L31" s="67">
        <v>27731.62</v>
      </c>
      <c r="M31" s="67">
        <v>4913</v>
      </c>
      <c r="N31" s="65">
        <v>44519</v>
      </c>
      <c r="O31" s="64" t="s">
        <v>122</v>
      </c>
      <c r="P31" s="61"/>
      <c r="Q31" s="73"/>
      <c r="R31" s="73"/>
      <c r="S31" s="73"/>
      <c r="T31" s="73"/>
      <c r="U31" s="74"/>
      <c r="V31" s="74"/>
      <c r="W31" s="75"/>
      <c r="X31" s="60"/>
      <c r="Y31" s="75"/>
      <c r="Z31" s="74"/>
      <c r="AA31" s="2"/>
      <c r="AB31" s="60"/>
    </row>
    <row r="32" spans="1:28" ht="25.35" customHeight="1">
      <c r="A32" s="63">
        <v>18</v>
      </c>
      <c r="B32" s="79">
        <v>13</v>
      </c>
      <c r="C32" s="68" t="s">
        <v>187</v>
      </c>
      <c r="D32" s="67">
        <v>369.5</v>
      </c>
      <c r="E32" s="66">
        <v>2704.5</v>
      </c>
      <c r="F32" s="70">
        <f t="shared" si="2"/>
        <v>-0.86337585505638748</v>
      </c>
      <c r="G32" s="67">
        <v>58</v>
      </c>
      <c r="H32" s="66">
        <v>3</v>
      </c>
      <c r="I32" s="66">
        <f t="shared" si="1"/>
        <v>19.333333333333332</v>
      </c>
      <c r="J32" s="66">
        <v>1</v>
      </c>
      <c r="K32" s="66">
        <v>15</v>
      </c>
      <c r="L32" s="67">
        <v>135996</v>
      </c>
      <c r="M32" s="67">
        <v>24282</v>
      </c>
      <c r="N32" s="65">
        <v>44456</v>
      </c>
      <c r="O32" s="64" t="s">
        <v>182</v>
      </c>
      <c r="P32" s="61"/>
      <c r="Q32" s="73"/>
      <c r="R32" s="73"/>
      <c r="S32" s="73"/>
      <c r="T32" s="73"/>
      <c r="U32" s="74"/>
      <c r="V32" s="74"/>
      <c r="W32" s="75"/>
      <c r="X32" s="2"/>
      <c r="Y32" s="74"/>
      <c r="Z32" s="60"/>
      <c r="AA32" s="75"/>
      <c r="AB32" s="60"/>
    </row>
    <row r="33" spans="1:28" ht="25.35" customHeight="1">
      <c r="A33" s="63">
        <v>19</v>
      </c>
      <c r="B33" s="78">
        <v>12</v>
      </c>
      <c r="C33" s="68" t="s">
        <v>316</v>
      </c>
      <c r="D33" s="67">
        <v>366.65</v>
      </c>
      <c r="E33" s="66">
        <v>4621.7700000000004</v>
      </c>
      <c r="F33" s="70">
        <f t="shared" si="2"/>
        <v>-0.92066892121416699</v>
      </c>
      <c r="G33" s="67">
        <v>56</v>
      </c>
      <c r="H33" s="66">
        <v>2</v>
      </c>
      <c r="I33" s="66">
        <f t="shared" si="1"/>
        <v>28</v>
      </c>
      <c r="J33" s="66">
        <v>1</v>
      </c>
      <c r="K33" s="66">
        <v>4</v>
      </c>
      <c r="L33" s="67">
        <v>32754.19</v>
      </c>
      <c r="M33" s="67">
        <v>4953</v>
      </c>
      <c r="N33" s="65">
        <v>44533</v>
      </c>
      <c r="O33" s="64" t="s">
        <v>142</v>
      </c>
      <c r="P33" s="61"/>
      <c r="Q33" s="73"/>
    </row>
    <row r="34" spans="1:28" ht="25.35" customHeight="1">
      <c r="A34" s="63">
        <v>20</v>
      </c>
      <c r="B34" s="77">
        <v>21</v>
      </c>
      <c r="C34" s="68" t="s">
        <v>295</v>
      </c>
      <c r="D34" s="67">
        <v>338.5</v>
      </c>
      <c r="E34" s="66">
        <v>713.5</v>
      </c>
      <c r="F34" s="70">
        <f t="shared" si="2"/>
        <v>-0.5255781359495445</v>
      </c>
      <c r="G34" s="67">
        <v>70</v>
      </c>
      <c r="H34" s="66" t="s">
        <v>36</v>
      </c>
      <c r="I34" s="66" t="s">
        <v>36</v>
      </c>
      <c r="J34" s="66">
        <v>4</v>
      </c>
      <c r="K34" s="66">
        <v>2</v>
      </c>
      <c r="L34" s="67">
        <v>1052</v>
      </c>
      <c r="M34" s="67">
        <v>204</v>
      </c>
      <c r="N34" s="65">
        <v>44547</v>
      </c>
      <c r="O34" s="64" t="s">
        <v>296</v>
      </c>
      <c r="P34" s="61"/>
      <c r="Q34" s="73"/>
      <c r="R34" s="73"/>
      <c r="S34" s="73"/>
      <c r="T34" s="75"/>
      <c r="U34" s="75"/>
      <c r="V34" s="74"/>
      <c r="W34" s="75"/>
      <c r="X34" s="60"/>
      <c r="Y34" s="75"/>
      <c r="Z34" s="74"/>
      <c r="AA34" s="2"/>
      <c r="AB34" s="60"/>
    </row>
    <row r="35" spans="1:28" ht="25.2" customHeight="1">
      <c r="A35" s="41"/>
      <c r="B35" s="41"/>
      <c r="C35" s="52" t="s">
        <v>66</v>
      </c>
      <c r="D35" s="62">
        <f>SUM(D23:D34)</f>
        <v>472276.51000000007</v>
      </c>
      <c r="E35" s="62">
        <v>533147.80000000005</v>
      </c>
      <c r="F35" s="72">
        <f t="shared" si="2"/>
        <v>-0.11417338681693889</v>
      </c>
      <c r="G35" s="62">
        <f>SUM(G23:G34)</f>
        <v>77714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 t="s">
        <v>34</v>
      </c>
      <c r="C37" s="68" t="s">
        <v>280</v>
      </c>
      <c r="D37" s="67">
        <v>319.77999999999997</v>
      </c>
      <c r="E37" s="66" t="s">
        <v>36</v>
      </c>
      <c r="F37" s="66" t="s">
        <v>36</v>
      </c>
      <c r="G37" s="67">
        <v>56</v>
      </c>
      <c r="H37" s="66">
        <v>10</v>
      </c>
      <c r="I37" s="66">
        <f>G37/H37</f>
        <v>5.6</v>
      </c>
      <c r="J37" s="66">
        <v>5</v>
      </c>
      <c r="K37" s="66">
        <v>1</v>
      </c>
      <c r="L37" s="67">
        <v>610.09</v>
      </c>
      <c r="M37" s="67">
        <v>122</v>
      </c>
      <c r="N37" s="65">
        <v>44554</v>
      </c>
      <c r="O37" s="64" t="s">
        <v>120</v>
      </c>
      <c r="P37" s="61"/>
      <c r="Q37" s="73"/>
      <c r="R37" s="73"/>
      <c r="S37" s="73"/>
      <c r="T37" s="73"/>
      <c r="U37" s="74"/>
      <c r="V37" s="74"/>
      <c r="W37" s="75"/>
      <c r="X37" s="60"/>
      <c r="Y37" s="75"/>
      <c r="Z37" s="74"/>
      <c r="AA37" s="2"/>
      <c r="AB37" s="60"/>
    </row>
    <row r="38" spans="1:28" ht="25.35" customHeight="1">
      <c r="A38" s="63">
        <v>22</v>
      </c>
      <c r="B38" s="77">
        <v>14</v>
      </c>
      <c r="C38" s="68" t="s">
        <v>93</v>
      </c>
      <c r="D38" s="67">
        <v>181.74</v>
      </c>
      <c r="E38" s="66">
        <v>2248.8000000000002</v>
      </c>
      <c r="F38" s="70">
        <f>(D38-E38)/E38</f>
        <v>-0.91918356456776962</v>
      </c>
      <c r="G38" s="67">
        <v>37</v>
      </c>
      <c r="H38" s="66">
        <v>1</v>
      </c>
      <c r="I38" s="66">
        <f>G38/H38</f>
        <v>37</v>
      </c>
      <c r="J38" s="66">
        <v>1</v>
      </c>
      <c r="K38" s="66">
        <v>7</v>
      </c>
      <c r="L38" s="67">
        <v>43489</v>
      </c>
      <c r="M38" s="67">
        <v>7241</v>
      </c>
      <c r="N38" s="65">
        <v>44512</v>
      </c>
      <c r="O38" s="64" t="s">
        <v>84</v>
      </c>
      <c r="P38" s="61"/>
      <c r="Q38" s="73"/>
      <c r="R38" s="73"/>
      <c r="S38" s="73"/>
      <c r="T38" s="73"/>
      <c r="U38" s="74"/>
      <c r="V38" s="74"/>
      <c r="W38" s="60"/>
      <c r="X38" s="75"/>
      <c r="Y38" s="74"/>
      <c r="Z38" s="75"/>
    </row>
    <row r="39" spans="1:28" ht="25.35" customHeight="1">
      <c r="A39" s="63">
        <v>23</v>
      </c>
      <c r="B39" s="69" t="s">
        <v>36</v>
      </c>
      <c r="C39" s="68" t="s">
        <v>317</v>
      </c>
      <c r="D39" s="67">
        <v>165</v>
      </c>
      <c r="E39" s="66" t="s">
        <v>36</v>
      </c>
      <c r="F39" s="66" t="s">
        <v>36</v>
      </c>
      <c r="G39" s="67">
        <v>44</v>
      </c>
      <c r="H39" s="66">
        <v>1</v>
      </c>
      <c r="I39" s="66">
        <f>G39/H39</f>
        <v>44</v>
      </c>
      <c r="J39" s="66">
        <v>1</v>
      </c>
      <c r="K39" s="66">
        <v>11</v>
      </c>
      <c r="L39" s="67">
        <v>173076</v>
      </c>
      <c r="M39" s="67">
        <v>37301</v>
      </c>
      <c r="N39" s="65">
        <v>44428</v>
      </c>
      <c r="O39" s="64" t="s">
        <v>39</v>
      </c>
      <c r="P39" s="61"/>
      <c r="Q39" s="73"/>
      <c r="R39" s="73"/>
      <c r="S39" s="73"/>
      <c r="T39" s="74"/>
      <c r="U39" s="74"/>
      <c r="V39" s="74"/>
      <c r="W39" s="75"/>
      <c r="X39" s="2"/>
      <c r="Y39" s="74"/>
      <c r="Z39" s="60"/>
      <c r="AA39" s="75"/>
      <c r="AB39" s="60"/>
    </row>
    <row r="40" spans="1:28" ht="25.35" customHeight="1">
      <c r="A40" s="63">
        <v>24</v>
      </c>
      <c r="B40" s="77">
        <v>34</v>
      </c>
      <c r="C40" s="68" t="s">
        <v>294</v>
      </c>
      <c r="D40" s="67">
        <v>130</v>
      </c>
      <c r="E40" s="66">
        <v>61</v>
      </c>
      <c r="F40" s="70">
        <f>(D40-E40)/E40</f>
        <v>1.1311475409836065</v>
      </c>
      <c r="G40" s="67">
        <v>26</v>
      </c>
      <c r="H40" s="66" t="s">
        <v>36</v>
      </c>
      <c r="I40" s="66" t="s">
        <v>36</v>
      </c>
      <c r="J40" s="66">
        <v>1</v>
      </c>
      <c r="K40" s="66">
        <v>6</v>
      </c>
      <c r="L40" s="67">
        <v>2486.91</v>
      </c>
      <c r="M40" s="67">
        <v>464</v>
      </c>
      <c r="N40" s="65">
        <v>44519</v>
      </c>
      <c r="O40" s="64" t="s">
        <v>82</v>
      </c>
      <c r="P40" s="61"/>
      <c r="Q40" s="73"/>
      <c r="R40" s="73"/>
      <c r="S40" s="73"/>
      <c r="T40" s="73"/>
      <c r="U40" s="74"/>
      <c r="V40" s="74"/>
      <c r="W40" s="74"/>
      <c r="X40" s="2"/>
      <c r="Y40" s="74"/>
      <c r="Z40" s="60"/>
      <c r="AA40" s="75"/>
      <c r="AB40" s="60"/>
    </row>
    <row r="41" spans="1:28" ht="25.35" customHeight="1">
      <c r="A41" s="63">
        <v>25</v>
      </c>
      <c r="B41" s="77">
        <v>32</v>
      </c>
      <c r="C41" s="55" t="s">
        <v>305</v>
      </c>
      <c r="D41" s="67">
        <v>113</v>
      </c>
      <c r="E41" s="67">
        <v>99</v>
      </c>
      <c r="F41" s="70">
        <f>(D41-E41)/E41</f>
        <v>0.14141414141414141</v>
      </c>
      <c r="G41" s="67">
        <v>23</v>
      </c>
      <c r="H41" s="66" t="s">
        <v>36</v>
      </c>
      <c r="I41" s="66" t="s">
        <v>36</v>
      </c>
      <c r="J41" s="66">
        <v>1</v>
      </c>
      <c r="K41" s="66">
        <v>33</v>
      </c>
      <c r="L41" s="67">
        <v>17687.05</v>
      </c>
      <c r="M41" s="67">
        <v>3177</v>
      </c>
      <c r="N41" s="65">
        <v>44330</v>
      </c>
      <c r="O41" s="64" t="s">
        <v>82</v>
      </c>
      <c r="P41" s="61"/>
      <c r="Q41" s="73"/>
      <c r="R41" s="73"/>
      <c r="S41" s="73"/>
      <c r="T41" s="73"/>
      <c r="U41" s="74"/>
      <c r="V41" s="74"/>
      <c r="W41" s="74"/>
      <c r="X41" s="2"/>
      <c r="Y41" s="74"/>
      <c r="Z41" s="60"/>
      <c r="AA41" s="75"/>
      <c r="AB41" s="60"/>
    </row>
    <row r="42" spans="1:28" ht="25.35" customHeight="1">
      <c r="A42" s="63">
        <v>26</v>
      </c>
      <c r="B42" s="77">
        <v>19</v>
      </c>
      <c r="C42" s="68" t="s">
        <v>318</v>
      </c>
      <c r="D42" s="67">
        <v>67</v>
      </c>
      <c r="E42" s="66">
        <v>749</v>
      </c>
      <c r="F42" s="70">
        <f>(D42-E42)/E42</f>
        <v>-0.91054739652870498</v>
      </c>
      <c r="G42" s="67">
        <v>17</v>
      </c>
      <c r="H42" s="66" t="s">
        <v>36</v>
      </c>
      <c r="I42" s="66" t="s">
        <v>36</v>
      </c>
      <c r="J42" s="66">
        <v>1</v>
      </c>
      <c r="K42" s="66">
        <v>7</v>
      </c>
      <c r="L42" s="67">
        <v>71497</v>
      </c>
      <c r="M42" s="67">
        <v>14093</v>
      </c>
      <c r="N42" s="65">
        <v>44512</v>
      </c>
      <c r="O42" s="64" t="s">
        <v>47</v>
      </c>
      <c r="P42" s="61"/>
      <c r="Q42" s="73"/>
      <c r="R42" s="73"/>
      <c r="S42" s="73"/>
      <c r="T42" s="73"/>
      <c r="U42" s="74"/>
      <c r="V42" s="74"/>
      <c r="W42" s="74"/>
      <c r="X42" s="75"/>
      <c r="Y42" s="74"/>
      <c r="Z42" s="75"/>
    </row>
    <row r="43" spans="1:28" ht="25.35" customHeight="1">
      <c r="A43" s="63">
        <v>27</v>
      </c>
      <c r="B43" s="69" t="s">
        <v>36</v>
      </c>
      <c r="C43" s="68" t="s">
        <v>306</v>
      </c>
      <c r="D43" s="67">
        <v>42</v>
      </c>
      <c r="E43" s="66" t="s">
        <v>36</v>
      </c>
      <c r="F43" s="66" t="s">
        <v>36</v>
      </c>
      <c r="G43" s="67">
        <v>7</v>
      </c>
      <c r="H43" s="66">
        <v>1</v>
      </c>
      <c r="I43" s="66"/>
      <c r="J43" s="66">
        <v>1</v>
      </c>
      <c r="K43" s="66" t="s">
        <v>36</v>
      </c>
      <c r="L43" s="67">
        <v>1235125</v>
      </c>
      <c r="M43" s="67">
        <v>210014</v>
      </c>
      <c r="N43" s="65">
        <v>43406</v>
      </c>
      <c r="O43" s="64" t="s">
        <v>307</v>
      </c>
      <c r="P43" s="61"/>
      <c r="Q43" s="73"/>
      <c r="R43" s="73"/>
      <c r="S43" s="73"/>
      <c r="T43" s="73"/>
      <c r="U43" s="74"/>
      <c r="V43" s="74"/>
      <c r="W43" s="74"/>
      <c r="X43" s="2"/>
      <c r="Y43" s="74"/>
      <c r="Z43" s="74"/>
      <c r="AA43" s="75"/>
      <c r="AB43" s="60"/>
    </row>
    <row r="44" spans="1:28" ht="25.35" customHeight="1">
      <c r="A44" s="63">
        <v>28</v>
      </c>
      <c r="B44" s="69" t="s">
        <v>36</v>
      </c>
      <c r="C44" s="68" t="s">
        <v>254</v>
      </c>
      <c r="D44" s="67">
        <v>37.19</v>
      </c>
      <c r="E44" s="66" t="s">
        <v>36</v>
      </c>
      <c r="F44" s="66" t="s">
        <v>36</v>
      </c>
      <c r="G44" s="67">
        <v>7</v>
      </c>
      <c r="H44" s="66">
        <v>1</v>
      </c>
      <c r="I44" s="66">
        <f>G44/H44</f>
        <v>7</v>
      </c>
      <c r="J44" s="66">
        <v>1</v>
      </c>
      <c r="K44" s="66" t="s">
        <v>36</v>
      </c>
      <c r="L44" s="67">
        <v>14096.17</v>
      </c>
      <c r="M44" s="67">
        <v>2588</v>
      </c>
      <c r="N44" s="65">
        <v>44477</v>
      </c>
      <c r="O44" s="64" t="s">
        <v>50</v>
      </c>
      <c r="P44" s="9"/>
      <c r="Q44" s="73"/>
      <c r="R44" s="73"/>
      <c r="S44" s="73"/>
      <c r="T44" s="73"/>
      <c r="U44" s="74"/>
      <c r="V44" s="74"/>
      <c r="W44" s="75"/>
      <c r="X44" s="2"/>
      <c r="Y44" s="74"/>
      <c r="Z44" s="60"/>
      <c r="AA44" s="75"/>
      <c r="AB44" s="60"/>
    </row>
    <row r="45" spans="1:28" ht="25.35" customHeight="1">
      <c r="A45" s="63">
        <v>29</v>
      </c>
      <c r="B45" s="69" t="s">
        <v>36</v>
      </c>
      <c r="C45" s="68" t="s">
        <v>319</v>
      </c>
      <c r="D45" s="67">
        <v>35</v>
      </c>
      <c r="E45" s="66" t="s">
        <v>36</v>
      </c>
      <c r="F45" s="66" t="s">
        <v>36</v>
      </c>
      <c r="G45" s="67">
        <v>10</v>
      </c>
      <c r="H45" s="66">
        <v>2</v>
      </c>
      <c r="I45" s="66">
        <f>G45/H45</f>
        <v>5</v>
      </c>
      <c r="J45" s="66">
        <v>2</v>
      </c>
      <c r="K45" s="66">
        <v>6</v>
      </c>
      <c r="L45" s="67">
        <v>648.74</v>
      </c>
      <c r="M45" s="67">
        <v>132</v>
      </c>
      <c r="N45" s="65">
        <v>44505</v>
      </c>
      <c r="O45" s="64" t="s">
        <v>320</v>
      </c>
      <c r="P45" s="61"/>
      <c r="Q45" s="73"/>
      <c r="R45" s="73"/>
      <c r="S45" s="73"/>
      <c r="W45" s="2"/>
      <c r="X45" s="4"/>
      <c r="Z45" s="60"/>
      <c r="AA45" s="4"/>
    </row>
    <row r="46" spans="1:28" ht="25.35" customHeight="1">
      <c r="A46" s="63">
        <v>30</v>
      </c>
      <c r="B46" s="78">
        <v>17</v>
      </c>
      <c r="C46" s="68" t="s">
        <v>264</v>
      </c>
      <c r="D46" s="67">
        <v>32</v>
      </c>
      <c r="E46" s="66">
        <v>1124.75</v>
      </c>
      <c r="F46" s="70">
        <f>(D46-E46)/E46</f>
        <v>-0.97154923316292507</v>
      </c>
      <c r="G46" s="67">
        <v>9</v>
      </c>
      <c r="H46" s="66">
        <v>2</v>
      </c>
      <c r="I46" s="66">
        <f>G46/H46</f>
        <v>4.5</v>
      </c>
      <c r="J46" s="66">
        <v>1</v>
      </c>
      <c r="K46" s="66">
        <v>3</v>
      </c>
      <c r="L46" s="67">
        <v>7689</v>
      </c>
      <c r="M46" s="67">
        <v>1311</v>
      </c>
      <c r="N46" s="65">
        <v>44540</v>
      </c>
      <c r="O46" s="64" t="s">
        <v>43</v>
      </c>
      <c r="P46" s="61"/>
      <c r="Q46" s="73"/>
      <c r="R46" s="73"/>
      <c r="S46" s="73"/>
      <c r="T46" s="73"/>
      <c r="U46" s="73"/>
      <c r="V46" s="74"/>
      <c r="W46" s="74"/>
      <c r="X46" s="60"/>
      <c r="Y46" s="75"/>
      <c r="Z46" s="75"/>
    </row>
    <row r="47" spans="1:28" ht="25.2" customHeight="1">
      <c r="A47" s="41"/>
      <c r="B47" s="41"/>
      <c r="C47" s="52" t="s">
        <v>90</v>
      </c>
      <c r="D47" s="62">
        <f>SUM(D35:D46)</f>
        <v>473399.22000000009</v>
      </c>
      <c r="E47" s="62">
        <v>537122.99</v>
      </c>
      <c r="F47" s="72">
        <f>(D47-E47)/E47</f>
        <v>-0.11863906625929362</v>
      </c>
      <c r="G47" s="62">
        <f>SUM(G35:G46)</f>
        <v>77950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7" ht="25.35" customHeight="1">
      <c r="A49" s="63">
        <v>31</v>
      </c>
      <c r="B49" s="78">
        <v>29</v>
      </c>
      <c r="C49" s="68" t="s">
        <v>308</v>
      </c>
      <c r="D49" s="67">
        <v>25</v>
      </c>
      <c r="E49" s="66">
        <v>193</v>
      </c>
      <c r="F49" s="70">
        <f>(D49-E49)/E49</f>
        <v>-0.8704663212435233</v>
      </c>
      <c r="G49" s="67">
        <v>7</v>
      </c>
      <c r="H49" s="66" t="s">
        <v>36</v>
      </c>
      <c r="I49" s="66" t="s">
        <v>36</v>
      </c>
      <c r="J49" s="66">
        <v>2</v>
      </c>
      <c r="K49" s="66">
        <v>0</v>
      </c>
      <c r="L49" s="67">
        <v>218</v>
      </c>
      <c r="M49" s="67">
        <v>78</v>
      </c>
      <c r="N49" s="65">
        <v>44547</v>
      </c>
      <c r="O49" s="64" t="s">
        <v>47</v>
      </c>
      <c r="P49" s="9"/>
      <c r="Q49" s="73"/>
      <c r="R49" s="73"/>
      <c r="S49" s="75"/>
      <c r="T49" s="75"/>
      <c r="U49" s="74"/>
      <c r="V49" s="74"/>
      <c r="W49" s="60"/>
      <c r="Y49" s="75"/>
      <c r="Z49" s="75"/>
      <c r="AA49" s="74"/>
    </row>
    <row r="50" spans="1:27" ht="25.35" customHeight="1">
      <c r="A50" s="63">
        <v>32</v>
      </c>
      <c r="B50" s="69" t="s">
        <v>36</v>
      </c>
      <c r="C50" s="68" t="s">
        <v>289</v>
      </c>
      <c r="D50" s="67">
        <v>23</v>
      </c>
      <c r="E50" s="66" t="s">
        <v>36</v>
      </c>
      <c r="F50" s="66" t="s">
        <v>36</v>
      </c>
      <c r="G50" s="67">
        <v>7</v>
      </c>
      <c r="H50" s="66">
        <v>1</v>
      </c>
      <c r="I50" s="66">
        <f>G50/H50</f>
        <v>7</v>
      </c>
      <c r="J50" s="66">
        <v>1</v>
      </c>
      <c r="K50" s="66">
        <v>3</v>
      </c>
      <c r="L50" s="67">
        <v>4206.8</v>
      </c>
      <c r="M50" s="67">
        <v>861</v>
      </c>
      <c r="N50" s="65">
        <v>44526</v>
      </c>
      <c r="O50" s="64" t="s">
        <v>182</v>
      </c>
      <c r="P50" s="61"/>
      <c r="Q50" s="73"/>
      <c r="R50" s="73"/>
      <c r="S50" s="73"/>
      <c r="T50" s="73"/>
      <c r="U50" s="74"/>
      <c r="V50" s="74"/>
      <c r="W50" s="74"/>
      <c r="Y50" s="75"/>
      <c r="Z50" s="60"/>
      <c r="AA50" s="75"/>
    </row>
    <row r="51" spans="1:27" ht="25.35" customHeight="1">
      <c r="A51" s="41"/>
      <c r="B51" s="41"/>
      <c r="C51" s="52" t="s">
        <v>94</v>
      </c>
      <c r="D51" s="62">
        <f>SUM(D47:D50)</f>
        <v>473447.22000000009</v>
      </c>
      <c r="E51" s="62">
        <v>537580.79</v>
      </c>
      <c r="F51" s="72">
        <f t="shared" ref="F51" si="3">(D51-E51)/E51</f>
        <v>-0.11930033809429824</v>
      </c>
      <c r="G51" s="62">
        <f>SUM(G47:G50)</f>
        <v>77964</v>
      </c>
      <c r="H51" s="62"/>
      <c r="I51" s="43"/>
      <c r="J51" s="42"/>
      <c r="K51" s="44"/>
      <c r="L51" s="45"/>
      <c r="M51" s="49"/>
      <c r="N51" s="46"/>
      <c r="O51" s="53"/>
      <c r="R51" s="61"/>
    </row>
    <row r="52" spans="1:27" ht="23.1" customHeight="1"/>
    <row r="53" spans="1:27" ht="17.25" customHeight="1"/>
    <row r="64" spans="1:27">
      <c r="R64" s="61"/>
    </row>
    <row r="69" spans="16:16">
      <c r="P69" s="61"/>
    </row>
    <row r="73" spans="16:16" ht="12" customHeight="1"/>
  </sheetData>
  <sortState xmlns:xlrd2="http://schemas.microsoft.com/office/spreadsheetml/2017/richdata2" ref="B13:O50">
    <sortCondition descending="1" ref="D13:D50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559C8-1534-4787-9159-DBE693841A3B}">
  <dimension ref="A1:AB78"/>
  <sheetViews>
    <sheetView topLeftCell="A14" zoomScale="60" zoomScaleNormal="60" workbookViewId="0">
      <selection activeCell="A30" sqref="A30:XFD3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0.88671875" style="1" bestFit="1" customWidth="1"/>
    <col min="25" max="25" width="13.6640625" style="1" customWidth="1"/>
    <col min="26" max="26" width="12" style="1" bestFit="1" customWidth="1"/>
    <col min="27" max="27" width="12.5546875" style="1" bestFit="1" customWidth="1"/>
    <col min="28" max="16384" width="8.88671875" style="1"/>
  </cols>
  <sheetData>
    <row r="1" spans="1:28" ht="19.5" customHeight="1">
      <c r="E1" s="30" t="s">
        <v>321</v>
      </c>
      <c r="F1" s="30"/>
      <c r="G1" s="30"/>
      <c r="H1" s="30"/>
      <c r="I1" s="30"/>
    </row>
    <row r="2" spans="1:28" ht="19.5" customHeight="1">
      <c r="E2" s="30" t="s">
        <v>322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8">
      <c r="A6" s="207"/>
      <c r="B6" s="207"/>
      <c r="C6" s="212"/>
      <c r="D6" s="32" t="s">
        <v>312</v>
      </c>
      <c r="E6" s="32" t="s">
        <v>323</v>
      </c>
      <c r="F6" s="212"/>
      <c r="G6" s="212" t="s">
        <v>312</v>
      </c>
      <c r="H6" s="212"/>
      <c r="I6" s="212"/>
      <c r="J6" s="212"/>
      <c r="K6" s="212"/>
      <c r="L6" s="212"/>
      <c r="M6" s="212"/>
      <c r="N6" s="212"/>
      <c r="O6" s="212"/>
    </row>
    <row r="7" spans="1:28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8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28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8" ht="21.6">
      <c r="A10" s="207"/>
      <c r="B10" s="207"/>
      <c r="C10" s="212"/>
      <c r="D10" s="84" t="s">
        <v>313</v>
      </c>
      <c r="E10" s="84" t="s">
        <v>324</v>
      </c>
      <c r="F10" s="212"/>
      <c r="G10" s="84" t="s">
        <v>313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8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8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4"/>
      <c r="Y12" s="60"/>
      <c r="Z12" s="60"/>
      <c r="AA12" s="2"/>
    </row>
    <row r="13" spans="1:28" ht="25.35" customHeight="1">
      <c r="A13" s="63">
        <v>1</v>
      </c>
      <c r="B13" s="63" t="s">
        <v>34</v>
      </c>
      <c r="C13" s="68" t="s">
        <v>213</v>
      </c>
      <c r="D13" s="67">
        <v>302635.02</v>
      </c>
      <c r="E13" s="66" t="s">
        <v>36</v>
      </c>
      <c r="F13" s="66" t="s">
        <v>36</v>
      </c>
      <c r="G13" s="67">
        <v>43504</v>
      </c>
      <c r="H13" s="66">
        <v>417</v>
      </c>
      <c r="I13" s="66">
        <f>G13/H13</f>
        <v>104.32613908872902</v>
      </c>
      <c r="J13" s="66">
        <v>16</v>
      </c>
      <c r="K13" s="66">
        <v>1</v>
      </c>
      <c r="L13" s="67">
        <v>329392.69</v>
      </c>
      <c r="M13" s="67">
        <v>47054</v>
      </c>
      <c r="N13" s="65">
        <v>44547</v>
      </c>
      <c r="O13" s="64" t="s">
        <v>142</v>
      </c>
      <c r="P13" s="61"/>
      <c r="Q13" s="73"/>
      <c r="R13" s="73"/>
      <c r="S13" s="73"/>
      <c r="T13" s="73"/>
      <c r="U13" s="74"/>
      <c r="V13" s="74"/>
      <c r="W13" s="60"/>
      <c r="X13" s="60"/>
      <c r="Y13" s="74"/>
      <c r="Z13" s="75"/>
      <c r="AA13" s="75"/>
    </row>
    <row r="14" spans="1:28" ht="25.35" customHeight="1">
      <c r="A14" s="63">
        <v>2</v>
      </c>
      <c r="B14" s="63" t="s">
        <v>58</v>
      </c>
      <c r="C14" s="68" t="s">
        <v>262</v>
      </c>
      <c r="D14" s="67">
        <v>48924.09</v>
      </c>
      <c r="E14" s="66" t="s">
        <v>36</v>
      </c>
      <c r="F14" s="70" t="s">
        <v>36</v>
      </c>
      <c r="G14" s="67">
        <v>6955</v>
      </c>
      <c r="H14" s="66">
        <v>82</v>
      </c>
      <c r="I14" s="66">
        <f>G14/H14</f>
        <v>84.817073170731703</v>
      </c>
      <c r="J14" s="66">
        <v>14</v>
      </c>
      <c r="K14" s="66">
        <v>0</v>
      </c>
      <c r="L14" s="67">
        <v>48924.09</v>
      </c>
      <c r="M14" s="67">
        <v>6955</v>
      </c>
      <c r="N14" s="65" t="s">
        <v>60</v>
      </c>
      <c r="O14" s="64" t="s">
        <v>41</v>
      </c>
      <c r="P14" s="61"/>
      <c r="Q14" s="73"/>
      <c r="R14" s="73"/>
      <c r="S14" s="73"/>
      <c r="T14" s="73"/>
      <c r="U14" s="74"/>
      <c r="V14" s="74"/>
      <c r="W14" s="75"/>
      <c r="X14" s="2"/>
      <c r="Y14" s="75"/>
      <c r="Z14" s="74"/>
      <c r="AA14" s="60"/>
    </row>
    <row r="15" spans="1:28" ht="25.35" customHeight="1">
      <c r="A15" s="63">
        <v>3</v>
      </c>
      <c r="B15" s="63">
        <v>1</v>
      </c>
      <c r="C15" s="68" t="s">
        <v>161</v>
      </c>
      <c r="D15" s="67">
        <v>46638.61</v>
      </c>
      <c r="E15" s="66">
        <v>88677.15</v>
      </c>
      <c r="F15" s="70">
        <f>(D15-E15)/E15</f>
        <v>-0.47406282227157726</v>
      </c>
      <c r="G15" s="67">
        <v>7137</v>
      </c>
      <c r="H15" s="66">
        <v>186</v>
      </c>
      <c r="I15" s="66">
        <f>G15/H15</f>
        <v>38.37096774193548</v>
      </c>
      <c r="J15" s="66">
        <v>14</v>
      </c>
      <c r="K15" s="66">
        <v>4</v>
      </c>
      <c r="L15" s="67">
        <v>481700</v>
      </c>
      <c r="M15" s="67">
        <v>68266</v>
      </c>
      <c r="N15" s="65">
        <v>44526</v>
      </c>
      <c r="O15" s="64" t="s">
        <v>37</v>
      </c>
      <c r="P15" s="61"/>
      <c r="Q15" s="73"/>
      <c r="R15" s="73"/>
      <c r="S15" s="73"/>
      <c r="T15" s="73"/>
      <c r="U15" s="74"/>
      <c r="V15" s="74"/>
      <c r="W15" s="75"/>
      <c r="X15" s="75"/>
      <c r="Y15" s="60"/>
      <c r="Z15" s="74"/>
      <c r="AA15" s="2"/>
      <c r="AB15" s="60"/>
    </row>
    <row r="16" spans="1:28" ht="25.35" customHeight="1">
      <c r="A16" s="63">
        <v>4</v>
      </c>
      <c r="B16" s="63" t="s">
        <v>58</v>
      </c>
      <c r="C16" s="68" t="s">
        <v>70</v>
      </c>
      <c r="D16" s="67">
        <v>28492.98</v>
      </c>
      <c r="E16" s="66" t="s">
        <v>36</v>
      </c>
      <c r="F16" s="70" t="s">
        <v>36</v>
      </c>
      <c r="G16" s="67">
        <v>6345</v>
      </c>
      <c r="H16" s="66">
        <v>114</v>
      </c>
      <c r="I16" s="66">
        <f>G16/H16</f>
        <v>55.657894736842103</v>
      </c>
      <c r="J16" s="66">
        <v>18</v>
      </c>
      <c r="K16" s="66">
        <v>0</v>
      </c>
      <c r="L16" s="67">
        <v>28493</v>
      </c>
      <c r="M16" s="67">
        <v>6345</v>
      </c>
      <c r="N16" s="65" t="s">
        <v>60</v>
      </c>
      <c r="O16" s="64" t="s">
        <v>37</v>
      </c>
      <c r="P16" s="61"/>
      <c r="Q16" s="73"/>
      <c r="R16" s="73"/>
      <c r="S16" s="73"/>
      <c r="T16" s="73"/>
      <c r="U16" s="74"/>
      <c r="V16" s="74"/>
      <c r="W16" s="75"/>
      <c r="X16" s="75"/>
      <c r="Y16" s="60"/>
      <c r="Z16" s="74"/>
      <c r="AA16" s="2"/>
      <c r="AB16" s="60"/>
    </row>
    <row r="17" spans="1:28" ht="25.35" customHeight="1">
      <c r="A17" s="63">
        <v>5</v>
      </c>
      <c r="B17" s="63" t="s">
        <v>34</v>
      </c>
      <c r="C17" s="68" t="s">
        <v>288</v>
      </c>
      <c r="D17" s="67">
        <v>25108</v>
      </c>
      <c r="E17" s="66" t="s">
        <v>36</v>
      </c>
      <c r="F17" s="66" t="s">
        <v>36</v>
      </c>
      <c r="G17" s="67">
        <v>3917</v>
      </c>
      <c r="H17" s="66" t="s">
        <v>36</v>
      </c>
      <c r="I17" s="66" t="s">
        <v>36</v>
      </c>
      <c r="J17" s="66">
        <v>10</v>
      </c>
      <c r="K17" s="66">
        <v>1</v>
      </c>
      <c r="L17" s="67">
        <v>25108</v>
      </c>
      <c r="M17" s="67">
        <v>3917</v>
      </c>
      <c r="N17" s="65">
        <v>44547</v>
      </c>
      <c r="O17" s="64" t="s">
        <v>47</v>
      </c>
      <c r="P17" s="61"/>
      <c r="Q17" s="73"/>
      <c r="R17" s="73"/>
      <c r="S17" s="73"/>
      <c r="T17" s="73"/>
      <c r="U17" s="74"/>
      <c r="V17" s="74"/>
      <c r="W17" s="75"/>
      <c r="X17" s="75"/>
      <c r="Y17" s="60"/>
      <c r="Z17" s="74"/>
      <c r="AA17" s="2"/>
      <c r="AB17" s="60"/>
    </row>
    <row r="18" spans="1:28" ht="25.35" customHeight="1">
      <c r="A18" s="63">
        <v>6</v>
      </c>
      <c r="B18" s="63">
        <v>2</v>
      </c>
      <c r="C18" s="68" t="s">
        <v>171</v>
      </c>
      <c r="D18" s="67">
        <v>23783.53</v>
      </c>
      <c r="E18" s="66">
        <v>27150.23</v>
      </c>
      <c r="F18" s="70">
        <f>(D18-E18)/E18</f>
        <v>-0.12400263275854388</v>
      </c>
      <c r="G18" s="67">
        <v>4711</v>
      </c>
      <c r="H18" s="66">
        <v>156</v>
      </c>
      <c r="I18" s="66">
        <f>G18/H18</f>
        <v>30.198717948717949</v>
      </c>
      <c r="J18" s="66">
        <v>12</v>
      </c>
      <c r="K18" s="66">
        <v>4</v>
      </c>
      <c r="L18" s="67">
        <v>133792</v>
      </c>
      <c r="M18" s="67">
        <v>26499</v>
      </c>
      <c r="N18" s="65">
        <v>44526</v>
      </c>
      <c r="O18" s="64" t="s">
        <v>43</v>
      </c>
      <c r="P18" s="61"/>
      <c r="Q18" s="73"/>
      <c r="R18" s="73"/>
      <c r="S18" s="73"/>
      <c r="T18" s="73"/>
      <c r="U18" s="74"/>
      <c r="V18" s="74"/>
      <c r="W18" s="75"/>
      <c r="X18" s="75"/>
      <c r="Y18" s="60"/>
      <c r="Z18" s="74"/>
      <c r="AA18" s="2"/>
      <c r="AB18" s="60"/>
    </row>
    <row r="19" spans="1:28" ht="25.35" customHeight="1">
      <c r="A19" s="63">
        <v>7</v>
      </c>
      <c r="B19" s="63">
        <v>4</v>
      </c>
      <c r="C19" s="68" t="s">
        <v>279</v>
      </c>
      <c r="D19" s="67">
        <v>13645.58</v>
      </c>
      <c r="E19" s="66">
        <v>18009.79</v>
      </c>
      <c r="F19" s="70">
        <f>(D19-E19)/E19</f>
        <v>-0.24232431360943135</v>
      </c>
      <c r="G19" s="67">
        <v>2940</v>
      </c>
      <c r="H19" s="66">
        <v>165</v>
      </c>
      <c r="I19" s="66">
        <f>G19/H19</f>
        <v>17.818181818181817</v>
      </c>
      <c r="J19" s="66">
        <v>18</v>
      </c>
      <c r="K19" s="66">
        <v>2</v>
      </c>
      <c r="L19" s="67">
        <v>31614.37</v>
      </c>
      <c r="M19" s="67">
        <v>6634</v>
      </c>
      <c r="N19" s="65">
        <v>44540</v>
      </c>
      <c r="O19" s="64" t="s">
        <v>50</v>
      </c>
      <c r="P19" s="61"/>
      <c r="Q19" s="73"/>
      <c r="R19" s="73"/>
      <c r="S19" s="73"/>
      <c r="T19" s="73"/>
      <c r="U19" s="74"/>
      <c r="V19" s="74"/>
      <c r="W19" s="75"/>
      <c r="X19" s="75"/>
      <c r="Y19" s="60"/>
      <c r="Z19" s="74"/>
      <c r="AA19" s="2"/>
      <c r="AB19" s="60"/>
    </row>
    <row r="20" spans="1:28" ht="25.35" customHeight="1">
      <c r="A20" s="63">
        <v>8</v>
      </c>
      <c r="B20" s="63" t="s">
        <v>34</v>
      </c>
      <c r="C20" s="68" t="s">
        <v>304</v>
      </c>
      <c r="D20" s="67">
        <v>12635.45</v>
      </c>
      <c r="E20" s="66" t="s">
        <v>36</v>
      </c>
      <c r="F20" s="66" t="s">
        <v>36</v>
      </c>
      <c r="G20" s="67">
        <v>2997</v>
      </c>
      <c r="H20" s="66">
        <v>165</v>
      </c>
      <c r="I20" s="66">
        <f>G20/H20</f>
        <v>18.163636363636364</v>
      </c>
      <c r="J20" s="66">
        <v>17</v>
      </c>
      <c r="K20" s="66">
        <v>1</v>
      </c>
      <c r="L20" s="67">
        <v>13191.7</v>
      </c>
      <c r="M20" s="67">
        <v>3123</v>
      </c>
      <c r="N20" s="65">
        <v>44547</v>
      </c>
      <c r="O20" s="64" t="s">
        <v>41</v>
      </c>
      <c r="P20" s="61"/>
      <c r="Q20" s="73"/>
      <c r="R20" s="73"/>
      <c r="S20" s="73"/>
      <c r="T20" s="75"/>
      <c r="U20" s="74"/>
      <c r="V20" s="74"/>
      <c r="W20" s="75"/>
      <c r="X20" s="75"/>
      <c r="Y20" s="60"/>
      <c r="Z20" s="74"/>
      <c r="AA20" s="2"/>
      <c r="AB20" s="60"/>
    </row>
    <row r="21" spans="1:28" ht="25.35" customHeight="1">
      <c r="A21" s="63">
        <v>9</v>
      </c>
      <c r="B21" s="63">
        <v>5</v>
      </c>
      <c r="C21" s="68" t="s">
        <v>314</v>
      </c>
      <c r="D21" s="67">
        <v>5458</v>
      </c>
      <c r="E21" s="66">
        <v>11797</v>
      </c>
      <c r="F21" s="70">
        <f>(D21-E21)/E21</f>
        <v>-0.53734000169534624</v>
      </c>
      <c r="G21" s="67">
        <v>829</v>
      </c>
      <c r="H21" s="66" t="s">
        <v>36</v>
      </c>
      <c r="I21" s="66" t="s">
        <v>36</v>
      </c>
      <c r="J21" s="66">
        <v>4</v>
      </c>
      <c r="K21" s="66">
        <v>2</v>
      </c>
      <c r="L21" s="67">
        <v>17255</v>
      </c>
      <c r="M21" s="67">
        <v>2639</v>
      </c>
      <c r="N21" s="65">
        <v>44540</v>
      </c>
      <c r="O21" s="64" t="s">
        <v>47</v>
      </c>
      <c r="P21" s="61"/>
      <c r="Q21" s="73"/>
      <c r="R21" s="73"/>
      <c r="S21" s="73"/>
      <c r="T21" s="73"/>
      <c r="U21" s="74"/>
      <c r="V21" s="74"/>
      <c r="W21" s="75"/>
      <c r="X21" s="2"/>
      <c r="Y21" s="75"/>
      <c r="Z21" s="60"/>
      <c r="AA21" s="74"/>
      <c r="AB21" s="60"/>
    </row>
    <row r="22" spans="1:28" ht="25.35" customHeight="1">
      <c r="A22" s="63">
        <v>10</v>
      </c>
      <c r="B22" s="63">
        <v>7</v>
      </c>
      <c r="C22" s="68" t="s">
        <v>315</v>
      </c>
      <c r="D22" s="67">
        <v>4935.92</v>
      </c>
      <c r="E22" s="66">
        <v>7590.89</v>
      </c>
      <c r="F22" s="70">
        <f>(D22-E22)/E22</f>
        <v>-0.34975740657551357</v>
      </c>
      <c r="G22" s="67">
        <v>750</v>
      </c>
      <c r="H22" s="66">
        <v>32</v>
      </c>
      <c r="I22" s="66">
        <f>G22/H22</f>
        <v>23.4375</v>
      </c>
      <c r="J22" s="66">
        <v>7</v>
      </c>
      <c r="K22" s="66">
        <v>3</v>
      </c>
      <c r="L22" s="67">
        <v>24039.58</v>
      </c>
      <c r="M22" s="67">
        <v>3748</v>
      </c>
      <c r="N22" s="65">
        <v>44533</v>
      </c>
      <c r="O22" s="64" t="s">
        <v>41</v>
      </c>
      <c r="P22" s="61"/>
      <c r="Q22" s="73"/>
      <c r="R22" s="73"/>
      <c r="S22" s="73"/>
      <c r="T22" s="73"/>
      <c r="U22" s="74"/>
      <c r="V22" s="74"/>
      <c r="W22" s="75"/>
      <c r="X22" s="2"/>
      <c r="Y22" s="60"/>
      <c r="Z22" s="74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512257.18</v>
      </c>
      <c r="E23" s="62">
        <v>209130.72</v>
      </c>
      <c r="F23" s="20">
        <f>(D23-E23)/E23</f>
        <v>1.4494592664339316</v>
      </c>
      <c r="G23" s="62">
        <f t="shared" ref="G23" si="0">SUM(G13:G22)</f>
        <v>80085</v>
      </c>
      <c r="H23" s="62"/>
      <c r="I23" s="43"/>
      <c r="J23" s="42"/>
      <c r="K23" s="44"/>
      <c r="L23" s="45"/>
      <c r="M23" s="49"/>
      <c r="N23" s="46"/>
      <c r="O23" s="53"/>
      <c r="P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1"/>
    </row>
    <row r="25" spans="1:28" ht="25.35" customHeight="1">
      <c r="A25" s="63">
        <v>11</v>
      </c>
      <c r="B25" s="63" t="s">
        <v>34</v>
      </c>
      <c r="C25" s="68" t="s">
        <v>325</v>
      </c>
      <c r="D25" s="67">
        <v>4705.05</v>
      </c>
      <c r="E25" s="66" t="s">
        <v>36</v>
      </c>
      <c r="F25" s="66" t="s">
        <v>36</v>
      </c>
      <c r="G25" s="67">
        <v>773</v>
      </c>
      <c r="H25" s="66">
        <v>49</v>
      </c>
      <c r="I25" s="66">
        <f>G25/H25</f>
        <v>15.775510204081632</v>
      </c>
      <c r="J25" s="66">
        <v>13</v>
      </c>
      <c r="K25" s="66">
        <v>1</v>
      </c>
      <c r="L25" s="67">
        <v>4705.05</v>
      </c>
      <c r="M25" s="67">
        <v>773</v>
      </c>
      <c r="N25" s="65">
        <v>44547</v>
      </c>
      <c r="O25" s="64" t="s">
        <v>80</v>
      </c>
      <c r="P25" s="61"/>
      <c r="Q25" s="73"/>
      <c r="R25" s="73"/>
      <c r="S25" s="73"/>
      <c r="T25" s="73"/>
      <c r="U25" s="74"/>
      <c r="V25" s="74"/>
      <c r="W25" s="75"/>
      <c r="X25" s="60"/>
      <c r="Y25" s="74"/>
      <c r="Z25" s="75"/>
      <c r="AA25" s="2"/>
      <c r="AB25" s="60"/>
    </row>
    <row r="26" spans="1:28" ht="25.35" customHeight="1">
      <c r="A26" s="63">
        <v>12</v>
      </c>
      <c r="B26" s="63">
        <v>6</v>
      </c>
      <c r="C26" s="68" t="s">
        <v>316</v>
      </c>
      <c r="D26" s="67">
        <v>4621.7700000000004</v>
      </c>
      <c r="E26" s="66">
        <v>10532.87</v>
      </c>
      <c r="F26" s="70">
        <f t="shared" ref="F26:F31" si="1">(D26-E26)/E26</f>
        <v>-0.56120506566586315</v>
      </c>
      <c r="G26" s="67">
        <v>678</v>
      </c>
      <c r="H26" s="66">
        <v>35</v>
      </c>
      <c r="I26" s="66">
        <f>G26/H26</f>
        <v>19.37142857142857</v>
      </c>
      <c r="J26" s="66">
        <v>6</v>
      </c>
      <c r="K26" s="66">
        <v>3</v>
      </c>
      <c r="L26" s="67">
        <v>32330.34</v>
      </c>
      <c r="M26" s="67">
        <v>4889</v>
      </c>
      <c r="N26" s="65">
        <v>44533</v>
      </c>
      <c r="O26" s="64" t="s">
        <v>142</v>
      </c>
      <c r="P26" s="61"/>
      <c r="Q26" s="73"/>
      <c r="R26" s="73"/>
      <c r="S26" s="73"/>
      <c r="T26" s="75"/>
      <c r="U26" s="75"/>
      <c r="V26" s="74"/>
      <c r="W26" s="75"/>
      <c r="X26" s="60"/>
      <c r="Y26" s="74"/>
      <c r="Z26" s="75"/>
      <c r="AA26" s="2"/>
      <c r="AB26" s="60"/>
    </row>
    <row r="27" spans="1:28" ht="25.35" customHeight="1">
      <c r="A27" s="63">
        <v>13</v>
      </c>
      <c r="B27" s="23">
        <v>21</v>
      </c>
      <c r="C27" s="68" t="s">
        <v>187</v>
      </c>
      <c r="D27" s="67">
        <v>2704.5</v>
      </c>
      <c r="E27" s="66">
        <v>1059.02</v>
      </c>
      <c r="F27" s="70">
        <f t="shared" si="1"/>
        <v>1.5537761326509414</v>
      </c>
      <c r="G27" s="67">
        <v>421</v>
      </c>
      <c r="H27" s="66" t="s">
        <v>36</v>
      </c>
      <c r="I27" s="66" t="s">
        <v>36</v>
      </c>
      <c r="J27" s="66">
        <v>6</v>
      </c>
      <c r="K27" s="66">
        <v>14</v>
      </c>
      <c r="L27" s="67">
        <v>135626.5</v>
      </c>
      <c r="M27" s="67">
        <v>24224</v>
      </c>
      <c r="N27" s="65">
        <v>44456</v>
      </c>
      <c r="O27" s="64" t="s">
        <v>182</v>
      </c>
      <c r="P27" s="61"/>
      <c r="Q27" s="73"/>
      <c r="R27" s="73"/>
      <c r="S27" s="73"/>
      <c r="T27" s="73"/>
      <c r="U27" s="74"/>
      <c r="V27" s="74"/>
      <c r="W27" s="75"/>
      <c r="X27" s="60"/>
      <c r="Y27" s="74"/>
      <c r="Z27" s="75"/>
      <c r="AA27" s="2"/>
      <c r="AB27" s="60"/>
    </row>
    <row r="28" spans="1:28" ht="25.35" customHeight="1">
      <c r="A28" s="63">
        <v>14</v>
      </c>
      <c r="B28" s="63">
        <v>14</v>
      </c>
      <c r="C28" s="68" t="s">
        <v>93</v>
      </c>
      <c r="D28" s="67">
        <v>2248.8000000000002</v>
      </c>
      <c r="E28" s="66">
        <v>1647.9</v>
      </c>
      <c r="F28" s="70">
        <f t="shared" si="1"/>
        <v>0.36464591298015658</v>
      </c>
      <c r="G28" s="67">
        <v>424</v>
      </c>
      <c r="H28" s="66">
        <v>7</v>
      </c>
      <c r="I28" s="66">
        <f>G28/H28</f>
        <v>60.571428571428569</v>
      </c>
      <c r="J28" s="66">
        <v>3</v>
      </c>
      <c r="K28" s="66">
        <v>6</v>
      </c>
      <c r="L28" s="67">
        <v>43307</v>
      </c>
      <c r="M28" s="67">
        <v>7204</v>
      </c>
      <c r="N28" s="65">
        <v>44512</v>
      </c>
      <c r="O28" s="64" t="s">
        <v>84</v>
      </c>
      <c r="P28" s="61"/>
      <c r="Q28" s="73"/>
      <c r="R28" s="73"/>
      <c r="S28" s="73"/>
      <c r="T28" s="73"/>
      <c r="U28" s="74"/>
      <c r="V28" s="74"/>
      <c r="W28" s="75"/>
      <c r="X28" s="60"/>
      <c r="Y28" s="74"/>
      <c r="Z28" s="75"/>
      <c r="AA28" s="2"/>
      <c r="AB28" s="60"/>
    </row>
    <row r="29" spans="1:28" ht="25.35" customHeight="1">
      <c r="A29" s="63">
        <v>15</v>
      </c>
      <c r="B29" s="63">
        <v>8</v>
      </c>
      <c r="C29" s="68" t="s">
        <v>85</v>
      </c>
      <c r="D29" s="67">
        <v>1669.41</v>
      </c>
      <c r="E29" s="66">
        <v>7104.62</v>
      </c>
      <c r="F29" s="70">
        <f t="shared" si="1"/>
        <v>-0.76502473038670615</v>
      </c>
      <c r="G29" s="67">
        <v>324</v>
      </c>
      <c r="H29" s="66">
        <v>34</v>
      </c>
      <c r="I29" s="66">
        <f>G29/H29</f>
        <v>9.5294117647058822</v>
      </c>
      <c r="J29" s="66">
        <v>8</v>
      </c>
      <c r="K29" s="66">
        <v>3</v>
      </c>
      <c r="L29" s="67">
        <v>17396.580000000002</v>
      </c>
      <c r="M29" s="67">
        <v>3631</v>
      </c>
      <c r="N29" s="65">
        <v>44533</v>
      </c>
      <c r="O29" s="64" t="s">
        <v>41</v>
      </c>
      <c r="P29" s="61"/>
      <c r="Q29" s="73"/>
      <c r="R29" s="73"/>
      <c r="S29" s="73"/>
      <c r="T29" s="73"/>
      <c r="U29" s="74"/>
      <c r="V29" s="74"/>
      <c r="W29" s="60"/>
      <c r="X29" s="75"/>
      <c r="Y29" s="75"/>
      <c r="Z29" s="74"/>
    </row>
    <row r="30" spans="1:28" ht="25.35" customHeight="1">
      <c r="A30" s="63">
        <v>16</v>
      </c>
      <c r="B30" s="63">
        <v>10</v>
      </c>
      <c r="C30" s="68" t="s">
        <v>326</v>
      </c>
      <c r="D30" s="67">
        <v>1568.84</v>
      </c>
      <c r="E30" s="66">
        <v>5703.01</v>
      </c>
      <c r="F30" s="70">
        <f t="shared" si="1"/>
        <v>-0.72491017901073296</v>
      </c>
      <c r="G30" s="67">
        <v>260</v>
      </c>
      <c r="H30" s="66">
        <v>21</v>
      </c>
      <c r="I30" s="66">
        <f>G30/H30</f>
        <v>12.380952380952381</v>
      </c>
      <c r="J30" s="66">
        <v>4</v>
      </c>
      <c r="K30" s="66">
        <v>5</v>
      </c>
      <c r="L30" s="67">
        <v>77217.14</v>
      </c>
      <c r="M30" s="67">
        <v>11994</v>
      </c>
      <c r="N30" s="65">
        <v>44519</v>
      </c>
      <c r="O30" s="64" t="s">
        <v>142</v>
      </c>
      <c r="P30" s="61"/>
      <c r="Q30" s="73"/>
      <c r="R30" s="73"/>
      <c r="S30" s="73"/>
      <c r="T30" s="73"/>
      <c r="U30" s="74"/>
      <c r="V30" s="74"/>
      <c r="W30" s="75"/>
      <c r="X30" s="2"/>
      <c r="Y30" s="60"/>
      <c r="Z30" s="74"/>
      <c r="AA30" s="75"/>
      <c r="AB30" s="60"/>
    </row>
    <row r="31" spans="1:28" ht="25.35" customHeight="1">
      <c r="A31" s="63">
        <v>17</v>
      </c>
      <c r="B31" s="63">
        <v>9</v>
      </c>
      <c r="C31" s="68" t="s">
        <v>264</v>
      </c>
      <c r="D31" s="67">
        <v>1124.75</v>
      </c>
      <c r="E31" s="66">
        <v>6107.49</v>
      </c>
      <c r="F31" s="70">
        <f t="shared" si="1"/>
        <v>-0.81584087734896005</v>
      </c>
      <c r="G31" s="67">
        <v>200</v>
      </c>
      <c r="H31" s="66">
        <v>20</v>
      </c>
      <c r="I31" s="66">
        <f>G31/H31</f>
        <v>10</v>
      </c>
      <c r="J31" s="66">
        <v>8</v>
      </c>
      <c r="K31" s="66">
        <v>2</v>
      </c>
      <c r="L31" s="67">
        <v>7657</v>
      </c>
      <c r="M31" s="67">
        <v>1302</v>
      </c>
      <c r="N31" s="65">
        <v>44540</v>
      </c>
      <c r="O31" s="64" t="s">
        <v>43</v>
      </c>
      <c r="P31" s="61"/>
      <c r="Q31" s="73"/>
      <c r="R31" s="73"/>
      <c r="S31" s="73"/>
      <c r="T31" s="74"/>
      <c r="U31" s="74"/>
      <c r="V31" s="74"/>
      <c r="W31" s="75"/>
      <c r="X31" s="2"/>
      <c r="Y31" s="60"/>
      <c r="Z31" s="74"/>
      <c r="AA31" s="75"/>
      <c r="AB31" s="60"/>
    </row>
    <row r="32" spans="1:28" ht="25.35" customHeight="1">
      <c r="A32" s="63">
        <v>18</v>
      </c>
      <c r="B32" s="69" t="s">
        <v>36</v>
      </c>
      <c r="C32" s="55" t="s">
        <v>109</v>
      </c>
      <c r="D32" s="67">
        <v>752</v>
      </c>
      <c r="E32" s="66" t="s">
        <v>36</v>
      </c>
      <c r="F32" s="66" t="s">
        <v>36</v>
      </c>
      <c r="G32" s="67">
        <v>188</v>
      </c>
      <c r="H32" s="66">
        <v>4</v>
      </c>
      <c r="I32" s="66">
        <f>G32/H32</f>
        <v>47</v>
      </c>
      <c r="J32" s="66">
        <v>2</v>
      </c>
      <c r="K32" s="66" t="s">
        <v>36</v>
      </c>
      <c r="L32" s="67">
        <v>130879</v>
      </c>
      <c r="M32" s="67">
        <v>22636</v>
      </c>
      <c r="N32" s="65">
        <v>43868</v>
      </c>
      <c r="O32" s="64" t="s">
        <v>84</v>
      </c>
      <c r="P32" s="61"/>
      <c r="Q32" s="73"/>
      <c r="R32" s="73"/>
      <c r="S32" s="73"/>
      <c r="T32" s="73"/>
      <c r="U32" s="74"/>
      <c r="V32" s="74"/>
      <c r="W32" s="74"/>
      <c r="X32" s="2"/>
      <c r="Y32" s="60"/>
      <c r="Z32" s="74"/>
      <c r="AA32" s="75"/>
      <c r="AB32" s="60"/>
    </row>
    <row r="33" spans="1:28" ht="25.35" customHeight="1">
      <c r="A33" s="63">
        <v>19</v>
      </c>
      <c r="B33" s="63">
        <v>11</v>
      </c>
      <c r="C33" s="68" t="s">
        <v>318</v>
      </c>
      <c r="D33" s="67">
        <v>749</v>
      </c>
      <c r="E33" s="66">
        <v>3056</v>
      </c>
      <c r="F33" s="70">
        <f>(D33-E33)/E33</f>
        <v>-0.75490837696335078</v>
      </c>
      <c r="G33" s="67">
        <v>211</v>
      </c>
      <c r="H33" s="66" t="s">
        <v>36</v>
      </c>
      <c r="I33" s="66" t="s">
        <v>36</v>
      </c>
      <c r="J33" s="66">
        <v>4</v>
      </c>
      <c r="K33" s="66">
        <v>6</v>
      </c>
      <c r="L33" s="67">
        <v>71430</v>
      </c>
      <c r="M33" s="67">
        <v>14076</v>
      </c>
      <c r="N33" s="65">
        <v>44512</v>
      </c>
      <c r="O33" s="64" t="s">
        <v>47</v>
      </c>
      <c r="P33" s="61"/>
      <c r="Q33" s="73"/>
      <c r="R33" s="73"/>
      <c r="S33" s="73"/>
      <c r="T33" s="73"/>
      <c r="U33" s="74"/>
      <c r="V33" s="74"/>
      <c r="W33" s="74"/>
      <c r="X33" s="2"/>
      <c r="Y33" s="60"/>
      <c r="Z33" s="74"/>
      <c r="AA33" s="75"/>
      <c r="AB33" s="60"/>
    </row>
    <row r="34" spans="1:28" ht="25.35" customHeight="1">
      <c r="A34" s="63">
        <v>20</v>
      </c>
      <c r="B34" s="63">
        <v>18</v>
      </c>
      <c r="C34" s="68" t="s">
        <v>121</v>
      </c>
      <c r="D34" s="67">
        <v>746.5</v>
      </c>
      <c r="E34" s="66">
        <v>1247</v>
      </c>
      <c r="F34" s="70">
        <f>(D34-E34)/E34</f>
        <v>-0.40136327185244586</v>
      </c>
      <c r="G34" s="67">
        <v>144</v>
      </c>
      <c r="H34" s="66">
        <v>10</v>
      </c>
      <c r="I34" s="66">
        <f>G34/H34</f>
        <v>14.4</v>
      </c>
      <c r="J34" s="66">
        <v>5</v>
      </c>
      <c r="K34" s="66">
        <v>5</v>
      </c>
      <c r="L34" s="67">
        <v>27337.96</v>
      </c>
      <c r="M34" s="67">
        <v>4826</v>
      </c>
      <c r="N34" s="65">
        <v>44519</v>
      </c>
      <c r="O34" s="64" t="s">
        <v>122</v>
      </c>
      <c r="P34" s="61"/>
      <c r="Q34" s="73"/>
      <c r="R34" s="73"/>
      <c r="S34" s="73"/>
      <c r="T34" s="73"/>
      <c r="U34" s="74"/>
      <c r="V34" s="74"/>
      <c r="W34" s="74"/>
      <c r="X34" s="2"/>
      <c r="Y34" s="60"/>
      <c r="Z34" s="74"/>
      <c r="AA34" s="75"/>
      <c r="AB34" s="60"/>
    </row>
    <row r="35" spans="1:28" ht="25.2" customHeight="1">
      <c r="A35" s="41"/>
      <c r="B35" s="41"/>
      <c r="C35" s="52" t="s">
        <v>66</v>
      </c>
      <c r="D35" s="62">
        <f>SUM(D23:D34)</f>
        <v>533147.80000000005</v>
      </c>
      <c r="E35" s="62">
        <v>227212.51000000004</v>
      </c>
      <c r="F35" s="20">
        <f>(D35-E35)/E35</f>
        <v>1.3464720318436691</v>
      </c>
      <c r="G35" s="62">
        <f t="shared" ref="G35" si="2">SUM(G23:G34)</f>
        <v>83708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 t="s">
        <v>34</v>
      </c>
      <c r="C37" s="68" t="s">
        <v>295</v>
      </c>
      <c r="D37" s="67">
        <v>713.5</v>
      </c>
      <c r="E37" s="66" t="s">
        <v>36</v>
      </c>
      <c r="F37" s="70" t="s">
        <v>36</v>
      </c>
      <c r="G37" s="67">
        <v>134</v>
      </c>
      <c r="H37" s="66" t="s">
        <v>36</v>
      </c>
      <c r="I37" s="66" t="s">
        <v>36</v>
      </c>
      <c r="J37" s="66">
        <v>5</v>
      </c>
      <c r="K37" s="66">
        <v>1</v>
      </c>
      <c r="L37" s="67">
        <v>713.5</v>
      </c>
      <c r="M37" s="67">
        <v>134</v>
      </c>
      <c r="N37" s="65">
        <v>44547</v>
      </c>
      <c r="O37" s="64" t="s">
        <v>296</v>
      </c>
      <c r="P37" s="61"/>
      <c r="Q37" s="73"/>
      <c r="R37" s="73"/>
      <c r="S37" s="73"/>
      <c r="T37" s="73"/>
      <c r="U37" s="74"/>
      <c r="V37" s="74"/>
      <c r="W37" s="74"/>
      <c r="X37" s="75"/>
      <c r="Y37" s="75"/>
      <c r="Z37" s="74"/>
    </row>
    <row r="38" spans="1:28" ht="23.25" customHeight="1">
      <c r="A38" s="63">
        <v>22</v>
      </c>
      <c r="B38" s="69" t="s">
        <v>36</v>
      </c>
      <c r="C38" s="68" t="s">
        <v>327</v>
      </c>
      <c r="D38" s="67">
        <v>592.5</v>
      </c>
      <c r="E38" s="66" t="s">
        <v>36</v>
      </c>
      <c r="F38" s="66" t="s">
        <v>36</v>
      </c>
      <c r="G38" s="67">
        <v>212</v>
      </c>
      <c r="H38" s="66">
        <v>7</v>
      </c>
      <c r="I38" s="66">
        <f>G38/H38</f>
        <v>30.285714285714285</v>
      </c>
      <c r="J38" s="66">
        <v>1</v>
      </c>
      <c r="K38" s="66" t="s">
        <v>36</v>
      </c>
      <c r="L38" s="67">
        <v>117247.42</v>
      </c>
      <c r="M38" s="67">
        <v>24167</v>
      </c>
      <c r="N38" s="65">
        <v>44106</v>
      </c>
      <c r="O38" s="64" t="s">
        <v>50</v>
      </c>
      <c r="P38" s="61"/>
      <c r="Q38" s="73"/>
      <c r="R38" s="73"/>
      <c r="S38" s="73"/>
      <c r="T38" s="73"/>
      <c r="U38" s="74"/>
      <c r="V38" s="74"/>
      <c r="W38" s="75"/>
      <c r="X38" s="60"/>
      <c r="Y38" s="74"/>
      <c r="Z38" s="75"/>
    </row>
    <row r="39" spans="1:28" ht="25.35" customHeight="1">
      <c r="A39" s="63">
        <v>23</v>
      </c>
      <c r="B39" s="63">
        <v>22</v>
      </c>
      <c r="C39" s="68" t="s">
        <v>265</v>
      </c>
      <c r="D39" s="67">
        <v>493.99</v>
      </c>
      <c r="E39" s="66">
        <v>930.9</v>
      </c>
      <c r="F39" s="70">
        <f>(D39-E39)/E39</f>
        <v>-0.46934149747556125</v>
      </c>
      <c r="G39" s="67">
        <v>74</v>
      </c>
      <c r="H39" s="66">
        <v>5</v>
      </c>
      <c r="I39" s="66">
        <f>G39/H39</f>
        <v>14.8</v>
      </c>
      <c r="J39" s="66">
        <v>1</v>
      </c>
      <c r="K39" s="66">
        <v>12</v>
      </c>
      <c r="L39" s="67">
        <v>414626</v>
      </c>
      <c r="M39" s="67">
        <v>61490</v>
      </c>
      <c r="N39" s="65">
        <v>44470</v>
      </c>
      <c r="O39" s="64" t="s">
        <v>37</v>
      </c>
      <c r="P39" s="61"/>
      <c r="Q39" s="73"/>
      <c r="R39" s="73"/>
      <c r="S39" s="73"/>
      <c r="T39" s="73"/>
      <c r="U39" s="74"/>
      <c r="V39" s="74"/>
      <c r="W39" s="75"/>
      <c r="X39" s="2"/>
      <c r="Y39" s="75"/>
      <c r="Z39" s="60"/>
      <c r="AA39" s="74"/>
      <c r="AB39" s="60"/>
    </row>
    <row r="40" spans="1:28" ht="25.35" customHeight="1">
      <c r="A40" s="63">
        <v>24</v>
      </c>
      <c r="B40" s="66" t="s">
        <v>36</v>
      </c>
      <c r="C40" s="55" t="s">
        <v>328</v>
      </c>
      <c r="D40" s="67">
        <v>482.5</v>
      </c>
      <c r="E40" s="66" t="s">
        <v>36</v>
      </c>
      <c r="F40" s="66" t="s">
        <v>36</v>
      </c>
      <c r="G40" s="67">
        <v>147</v>
      </c>
      <c r="H40" s="66">
        <v>13</v>
      </c>
      <c r="I40" s="66">
        <f>G40/H40</f>
        <v>11.307692307692308</v>
      </c>
      <c r="J40" s="66">
        <v>2</v>
      </c>
      <c r="K40" s="66" t="s">
        <v>36</v>
      </c>
      <c r="L40" s="67">
        <v>68521.86</v>
      </c>
      <c r="M40" s="67">
        <v>15163</v>
      </c>
      <c r="N40" s="65">
        <v>44113</v>
      </c>
      <c r="O40" s="64" t="s">
        <v>41</v>
      </c>
      <c r="P40" s="61"/>
      <c r="Q40" s="73"/>
      <c r="R40" s="73"/>
      <c r="S40" s="73"/>
      <c r="T40" s="73"/>
      <c r="U40" s="74"/>
      <c r="V40" s="74"/>
      <c r="W40" s="75"/>
      <c r="X40" s="60"/>
      <c r="Y40" s="74"/>
      <c r="Z40" s="75"/>
      <c r="AA40" s="2"/>
      <c r="AB40" s="60"/>
    </row>
    <row r="41" spans="1:28" ht="25.35" customHeight="1">
      <c r="A41" s="63">
        <v>25</v>
      </c>
      <c r="B41" s="63">
        <v>12</v>
      </c>
      <c r="C41" s="68" t="s">
        <v>185</v>
      </c>
      <c r="D41" s="67">
        <v>468</v>
      </c>
      <c r="E41" s="66">
        <v>3012</v>
      </c>
      <c r="F41" s="70">
        <f>(D41-E41)/E41</f>
        <v>-0.84462151394422313</v>
      </c>
      <c r="G41" s="67">
        <v>98</v>
      </c>
      <c r="H41" s="66">
        <v>2</v>
      </c>
      <c r="I41" s="66">
        <f>G41/H41</f>
        <v>49</v>
      </c>
      <c r="J41" s="66">
        <v>2</v>
      </c>
      <c r="K41" s="66">
        <v>6</v>
      </c>
      <c r="L41" s="67">
        <v>16926</v>
      </c>
      <c r="M41" s="67">
        <v>3891</v>
      </c>
      <c r="N41" s="65">
        <v>44512</v>
      </c>
      <c r="O41" s="64" t="s">
        <v>84</v>
      </c>
      <c r="P41" s="61"/>
      <c r="Q41" s="73"/>
      <c r="R41" s="73"/>
      <c r="S41" s="73"/>
      <c r="T41" s="73"/>
      <c r="U41" s="74"/>
      <c r="V41" s="74"/>
      <c r="W41" s="60"/>
      <c r="X41" s="75"/>
      <c r="Y41" s="74"/>
      <c r="Z41" s="75"/>
    </row>
    <row r="42" spans="1:28" ht="25.35" customHeight="1">
      <c r="A42" s="63">
        <v>26</v>
      </c>
      <c r="B42" s="63">
        <v>13</v>
      </c>
      <c r="C42" s="68" t="s">
        <v>162</v>
      </c>
      <c r="D42" s="67">
        <v>312.7</v>
      </c>
      <c r="E42" s="66">
        <v>2809.76</v>
      </c>
      <c r="F42" s="70">
        <f>(D42-E42)/E42</f>
        <v>-0.88870935595922795</v>
      </c>
      <c r="G42" s="67">
        <v>61</v>
      </c>
      <c r="H42" s="66">
        <v>8</v>
      </c>
      <c r="I42" s="66">
        <f>G42/H42</f>
        <v>7.625</v>
      </c>
      <c r="J42" s="66">
        <v>3</v>
      </c>
      <c r="K42" s="66">
        <v>3</v>
      </c>
      <c r="L42" s="67">
        <v>8338.99</v>
      </c>
      <c r="M42" s="67">
        <v>1495</v>
      </c>
      <c r="N42" s="65">
        <v>44533</v>
      </c>
      <c r="O42" s="64" t="s">
        <v>50</v>
      </c>
      <c r="P42" s="61"/>
      <c r="Q42" s="73"/>
      <c r="R42" s="73"/>
      <c r="S42" s="73"/>
      <c r="T42" s="73"/>
      <c r="U42" s="74"/>
      <c r="V42" s="74"/>
      <c r="W42" s="74"/>
      <c r="X42" s="2"/>
      <c r="Y42" s="74"/>
      <c r="Z42" s="74"/>
      <c r="AA42" s="75"/>
      <c r="AB42" s="60"/>
    </row>
    <row r="43" spans="1:28" ht="25.35" customHeight="1">
      <c r="A43" s="63">
        <v>27</v>
      </c>
      <c r="B43" s="63">
        <v>24</v>
      </c>
      <c r="C43" s="68" t="s">
        <v>329</v>
      </c>
      <c r="D43" s="67">
        <v>287</v>
      </c>
      <c r="E43" s="66">
        <v>713</v>
      </c>
      <c r="F43" s="70">
        <f>(D43-E43)/E43</f>
        <v>-0.5974754558204769</v>
      </c>
      <c r="G43" s="67">
        <v>41</v>
      </c>
      <c r="H43" s="66" t="s">
        <v>36</v>
      </c>
      <c r="I43" s="66" t="s">
        <v>36</v>
      </c>
      <c r="J43" s="66">
        <v>1</v>
      </c>
      <c r="K43" s="66">
        <v>4</v>
      </c>
      <c r="L43" s="67">
        <v>11826</v>
      </c>
      <c r="M43" s="67">
        <v>1815</v>
      </c>
      <c r="N43" s="65">
        <v>44526</v>
      </c>
      <c r="O43" s="64" t="s">
        <v>47</v>
      </c>
      <c r="P43" s="61"/>
      <c r="Q43" s="73"/>
      <c r="R43" s="73"/>
      <c r="S43" s="73"/>
      <c r="T43" s="73"/>
      <c r="U43" s="74"/>
      <c r="V43" s="74"/>
      <c r="W43" s="75"/>
      <c r="X43" s="2"/>
      <c r="Y43" s="60"/>
      <c r="Z43" s="74"/>
      <c r="AA43" s="75"/>
    </row>
    <row r="44" spans="1:28" ht="25.35" customHeight="1">
      <c r="A44" s="63">
        <v>28</v>
      </c>
      <c r="B44" s="63">
        <v>20</v>
      </c>
      <c r="C44" s="68" t="s">
        <v>278</v>
      </c>
      <c r="D44" s="67">
        <v>242</v>
      </c>
      <c r="E44" s="66">
        <v>1225</v>
      </c>
      <c r="F44" s="70">
        <f>(D44-E44)/E44</f>
        <v>-0.8024489795918367</v>
      </c>
      <c r="G44" s="67">
        <v>51</v>
      </c>
      <c r="H44" s="66" t="s">
        <v>36</v>
      </c>
      <c r="I44" s="66" t="s">
        <v>36</v>
      </c>
      <c r="J44" s="66">
        <v>2</v>
      </c>
      <c r="K44" s="66">
        <v>3</v>
      </c>
      <c r="L44" s="67">
        <v>7194</v>
      </c>
      <c r="M44" s="67">
        <v>1558</v>
      </c>
      <c r="N44" s="65">
        <v>44533</v>
      </c>
      <c r="O44" s="64" t="s">
        <v>47</v>
      </c>
      <c r="P44" s="61"/>
      <c r="Q44" s="73"/>
      <c r="R44" s="73"/>
      <c r="S44" s="73"/>
      <c r="T44" s="73"/>
      <c r="U44" s="74"/>
      <c r="V44" s="74"/>
      <c r="W44" s="75"/>
      <c r="X44" s="2"/>
      <c r="Y44" s="60"/>
      <c r="Z44" s="74"/>
      <c r="AA44" s="75"/>
    </row>
    <row r="45" spans="1:28" ht="25.35" customHeight="1">
      <c r="A45" s="63">
        <v>29</v>
      </c>
      <c r="B45" s="63" t="s">
        <v>58</v>
      </c>
      <c r="C45" s="68" t="s">
        <v>308</v>
      </c>
      <c r="D45" s="67">
        <v>193</v>
      </c>
      <c r="E45" s="66" t="s">
        <v>36</v>
      </c>
      <c r="F45" s="70" t="s">
        <v>36</v>
      </c>
      <c r="G45" s="67">
        <v>71</v>
      </c>
      <c r="H45" s="66" t="s">
        <v>36</v>
      </c>
      <c r="I45" s="66" t="s">
        <v>36</v>
      </c>
      <c r="J45" s="66">
        <v>4</v>
      </c>
      <c r="K45" s="66">
        <v>0</v>
      </c>
      <c r="L45" s="67">
        <v>193</v>
      </c>
      <c r="M45" s="67">
        <v>71</v>
      </c>
      <c r="N45" s="65" t="s">
        <v>60</v>
      </c>
      <c r="O45" s="64" t="s">
        <v>47</v>
      </c>
      <c r="P45" s="9"/>
      <c r="Q45" s="73"/>
      <c r="R45" s="73"/>
      <c r="S45" s="73"/>
      <c r="T45" s="73"/>
      <c r="U45" s="74"/>
      <c r="V45" s="74"/>
      <c r="W45" s="75"/>
      <c r="X45" s="2"/>
      <c r="Y45" s="60"/>
      <c r="Z45" s="74"/>
      <c r="AA45" s="75"/>
      <c r="AB45" s="60"/>
    </row>
    <row r="46" spans="1:28" ht="25.35" customHeight="1">
      <c r="A46" s="63">
        <v>30</v>
      </c>
      <c r="B46" s="29">
        <v>33</v>
      </c>
      <c r="C46" s="68" t="s">
        <v>330</v>
      </c>
      <c r="D46" s="67">
        <v>190</v>
      </c>
      <c r="E46" s="66">
        <v>167.49</v>
      </c>
      <c r="F46" s="70">
        <f>(D46-E46)/E46</f>
        <v>0.13439608334825953</v>
      </c>
      <c r="G46" s="67">
        <v>76</v>
      </c>
      <c r="H46" s="66">
        <v>11</v>
      </c>
      <c r="I46" s="66">
        <f>G46/H46</f>
        <v>6.9090909090909092</v>
      </c>
      <c r="J46" s="66">
        <v>3</v>
      </c>
      <c r="K46" s="66" t="s">
        <v>36</v>
      </c>
      <c r="L46" s="67">
        <v>53844.69</v>
      </c>
      <c r="M46" s="67">
        <v>11203</v>
      </c>
      <c r="N46" s="65">
        <v>44323</v>
      </c>
      <c r="O46" s="64" t="s">
        <v>56</v>
      </c>
      <c r="P46" s="61"/>
      <c r="Q46" s="73"/>
      <c r="R46" s="73"/>
      <c r="S46" s="73"/>
      <c r="T46" s="73"/>
      <c r="U46" s="73"/>
      <c r="V46" s="74"/>
      <c r="W46" s="75"/>
      <c r="X46" s="74"/>
      <c r="Y46" s="60"/>
      <c r="Z46" s="75"/>
    </row>
    <row r="47" spans="1:28" ht="25.2" customHeight="1">
      <c r="A47" s="41"/>
      <c r="B47" s="41"/>
      <c r="C47" s="52" t="s">
        <v>90</v>
      </c>
      <c r="D47" s="62">
        <f>SUM(D35:D46)</f>
        <v>537122.99</v>
      </c>
      <c r="E47" s="62">
        <v>232705.20000000004</v>
      </c>
      <c r="F47" s="20">
        <f>(D47-E47)/E47</f>
        <v>1.3081692630847952</v>
      </c>
      <c r="G47" s="62">
        <f t="shared" ref="G47" si="3">SUM(G35:G46)</f>
        <v>84673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23">
        <v>34</v>
      </c>
      <c r="C49" s="68" t="s">
        <v>331</v>
      </c>
      <c r="D49" s="67">
        <v>132.5</v>
      </c>
      <c r="E49" s="66">
        <v>142.5</v>
      </c>
      <c r="F49" s="70">
        <f>(D49-E49)/E49</f>
        <v>-7.0175438596491224E-2</v>
      </c>
      <c r="G49" s="67">
        <v>48</v>
      </c>
      <c r="H49" s="66">
        <v>7</v>
      </c>
      <c r="I49" s="66">
        <f>G49/H49</f>
        <v>6.8571428571428568</v>
      </c>
      <c r="J49" s="66">
        <v>1</v>
      </c>
      <c r="K49" s="66" t="s">
        <v>36</v>
      </c>
      <c r="L49" s="67">
        <v>83154</v>
      </c>
      <c r="M49" s="67">
        <v>18544</v>
      </c>
      <c r="N49" s="65">
        <v>44351</v>
      </c>
      <c r="O49" s="64" t="s">
        <v>37</v>
      </c>
      <c r="P49" s="61"/>
      <c r="Q49" s="73"/>
      <c r="W49" s="2"/>
      <c r="X49" s="4"/>
      <c r="Y49" s="60"/>
      <c r="Z49" s="4"/>
    </row>
    <row r="50" spans="1:28" ht="25.35" customHeight="1">
      <c r="A50" s="63">
        <v>32</v>
      </c>
      <c r="B50" s="76">
        <v>29</v>
      </c>
      <c r="C50" s="55" t="s">
        <v>305</v>
      </c>
      <c r="D50" s="67">
        <v>99</v>
      </c>
      <c r="E50" s="67">
        <v>241</v>
      </c>
      <c r="F50" s="70">
        <f>(D50-E50)/E50</f>
        <v>-0.58921161825726143</v>
      </c>
      <c r="G50" s="67">
        <v>20</v>
      </c>
      <c r="H50" s="66" t="s">
        <v>36</v>
      </c>
      <c r="I50" s="66" t="s">
        <v>36</v>
      </c>
      <c r="J50" s="66">
        <v>1</v>
      </c>
      <c r="K50" s="66">
        <v>32</v>
      </c>
      <c r="L50" s="67">
        <v>17574.05</v>
      </c>
      <c r="M50" s="67">
        <v>3154</v>
      </c>
      <c r="N50" s="65">
        <v>44330</v>
      </c>
      <c r="O50" s="64" t="s">
        <v>82</v>
      </c>
      <c r="P50" s="9"/>
      <c r="Q50" s="73"/>
      <c r="R50" s="73"/>
      <c r="S50" s="75"/>
      <c r="T50" s="75"/>
      <c r="U50" s="74"/>
      <c r="V50" s="74"/>
      <c r="W50" s="60"/>
      <c r="Y50" s="75"/>
      <c r="Z50" s="75"/>
      <c r="AA50" s="74"/>
    </row>
    <row r="51" spans="1:28" ht="25.35" customHeight="1">
      <c r="A51" s="63">
        <v>33</v>
      </c>
      <c r="B51" s="76">
        <v>16</v>
      </c>
      <c r="C51" s="68" t="s">
        <v>332</v>
      </c>
      <c r="D51" s="67">
        <v>87.3</v>
      </c>
      <c r="E51" s="66">
        <v>1260.3499999999999</v>
      </c>
      <c r="F51" s="70">
        <f>(D51-E51)/E51</f>
        <v>-0.9307335264013965</v>
      </c>
      <c r="G51" s="67">
        <v>16</v>
      </c>
      <c r="H51" s="66">
        <v>2</v>
      </c>
      <c r="I51" s="66">
        <f>G51/H51</f>
        <v>8</v>
      </c>
      <c r="J51" s="66">
        <v>1</v>
      </c>
      <c r="K51" s="66">
        <v>10</v>
      </c>
      <c r="L51" s="67">
        <v>341864.49</v>
      </c>
      <c r="M51" s="67">
        <v>49640</v>
      </c>
      <c r="N51" s="65">
        <v>44484</v>
      </c>
      <c r="O51" s="64" t="s">
        <v>142</v>
      </c>
      <c r="P51" s="9"/>
      <c r="Q51" s="73"/>
      <c r="R51" s="73"/>
      <c r="S51" s="73"/>
      <c r="T51" s="73"/>
      <c r="U51" s="74"/>
      <c r="V51" s="74"/>
      <c r="W51" s="60"/>
      <c r="Y51" s="75"/>
      <c r="Z51" s="75"/>
      <c r="AA51" s="74"/>
    </row>
    <row r="52" spans="1:28" ht="25.35" customHeight="1">
      <c r="A52" s="63">
        <v>34</v>
      </c>
      <c r="B52" s="63">
        <v>32</v>
      </c>
      <c r="C52" s="68" t="s">
        <v>294</v>
      </c>
      <c r="D52" s="67">
        <v>61</v>
      </c>
      <c r="E52" s="66">
        <v>174.5</v>
      </c>
      <c r="F52" s="70">
        <f>(D52-E52)/E52</f>
        <v>-0.65042979942693413</v>
      </c>
      <c r="G52" s="67">
        <v>11</v>
      </c>
      <c r="H52" s="66" t="s">
        <v>36</v>
      </c>
      <c r="I52" s="66" t="s">
        <v>36</v>
      </c>
      <c r="J52" s="66">
        <v>1</v>
      </c>
      <c r="K52" s="66">
        <v>5</v>
      </c>
      <c r="L52" s="67">
        <v>2356.91</v>
      </c>
      <c r="M52" s="67">
        <v>438</v>
      </c>
      <c r="N52" s="65">
        <v>44519</v>
      </c>
      <c r="O52" s="64" t="s">
        <v>82</v>
      </c>
      <c r="P52" s="61"/>
      <c r="Q52" s="73"/>
      <c r="R52" s="73"/>
      <c r="S52" s="73"/>
      <c r="T52" s="73"/>
      <c r="U52" s="74"/>
      <c r="V52" s="74"/>
      <c r="W52" s="74"/>
      <c r="Y52" s="60"/>
      <c r="Z52" s="75"/>
      <c r="AA52" s="75"/>
    </row>
    <row r="53" spans="1:28" ht="25.35" customHeight="1">
      <c r="A53" s="63">
        <v>35</v>
      </c>
      <c r="B53" s="69" t="s">
        <v>36</v>
      </c>
      <c r="C53" s="56" t="s">
        <v>333</v>
      </c>
      <c r="D53" s="67">
        <v>50</v>
      </c>
      <c r="E53" s="66" t="s">
        <v>36</v>
      </c>
      <c r="F53" s="70" t="s">
        <v>36</v>
      </c>
      <c r="G53" s="67">
        <v>20</v>
      </c>
      <c r="H53" s="66">
        <v>7</v>
      </c>
      <c r="I53" s="66">
        <f>G53/H53</f>
        <v>2.8571428571428572</v>
      </c>
      <c r="J53" s="66">
        <v>1</v>
      </c>
      <c r="K53" s="66" t="s">
        <v>36</v>
      </c>
      <c r="L53" s="67">
        <v>49027.85</v>
      </c>
      <c r="M53" s="67">
        <v>11042</v>
      </c>
      <c r="N53" s="65">
        <v>44372</v>
      </c>
      <c r="O53" s="64" t="s">
        <v>50</v>
      </c>
      <c r="P53" s="61"/>
      <c r="Q53" s="73"/>
      <c r="R53" s="73"/>
      <c r="S53" s="73"/>
      <c r="T53" s="73"/>
      <c r="U53" s="74"/>
      <c r="V53" s="74"/>
      <c r="W53" s="75"/>
      <c r="X53" s="60"/>
      <c r="Y53" s="75"/>
      <c r="Z53" s="74"/>
      <c r="AA53" s="2"/>
      <c r="AB53" s="60"/>
    </row>
    <row r="54" spans="1:28" ht="25.35" customHeight="1">
      <c r="A54" s="63">
        <v>36</v>
      </c>
      <c r="B54" s="23">
        <v>35</v>
      </c>
      <c r="C54" s="68" t="s">
        <v>334</v>
      </c>
      <c r="D54" s="67">
        <v>23</v>
      </c>
      <c r="E54" s="66">
        <v>67.5</v>
      </c>
      <c r="F54" s="70">
        <f>(D54-E54)/E54</f>
        <v>-0.65925925925925921</v>
      </c>
      <c r="G54" s="67">
        <v>9</v>
      </c>
      <c r="H54" s="66">
        <v>4</v>
      </c>
      <c r="I54" s="66">
        <f>G54/H54</f>
        <v>2.25</v>
      </c>
      <c r="J54" s="66">
        <v>1</v>
      </c>
      <c r="K54" s="66" t="s">
        <v>36</v>
      </c>
      <c r="L54" s="67">
        <v>229370</v>
      </c>
      <c r="M54" s="67">
        <v>49009</v>
      </c>
      <c r="N54" s="65">
        <v>44078</v>
      </c>
      <c r="O54" s="53" t="s">
        <v>37</v>
      </c>
      <c r="P54" s="61"/>
      <c r="Q54" s="73"/>
      <c r="R54" s="73"/>
      <c r="S54" s="73"/>
      <c r="T54" s="73"/>
      <c r="U54" s="74"/>
      <c r="V54" s="74"/>
      <c r="W54" s="75"/>
      <c r="X54" s="60"/>
      <c r="Y54" s="75"/>
      <c r="Z54" s="74"/>
    </row>
    <row r="55" spans="1:28" ht="25.35" customHeight="1">
      <c r="A55" s="63">
        <v>37</v>
      </c>
      <c r="B55" s="63">
        <v>23</v>
      </c>
      <c r="C55" s="68" t="s">
        <v>335</v>
      </c>
      <c r="D55" s="67">
        <v>5</v>
      </c>
      <c r="E55" s="66">
        <v>848.23</v>
      </c>
      <c r="F55" s="70">
        <f>(D55-E55)/E55</f>
        <v>-0.99410537236362784</v>
      </c>
      <c r="G55" s="67">
        <v>1</v>
      </c>
      <c r="H55" s="66">
        <v>1</v>
      </c>
      <c r="I55" s="66">
        <f>G55/H55</f>
        <v>1</v>
      </c>
      <c r="J55" s="66">
        <v>1</v>
      </c>
      <c r="K55" s="66">
        <v>8</v>
      </c>
      <c r="L55" s="67">
        <v>97754</v>
      </c>
      <c r="M55" s="67">
        <v>20380</v>
      </c>
      <c r="N55" s="65">
        <v>44498</v>
      </c>
      <c r="O55" s="64" t="s">
        <v>43</v>
      </c>
      <c r="P55" s="61"/>
      <c r="Q55" s="73"/>
      <c r="R55" s="73"/>
      <c r="S55" s="73"/>
      <c r="T55" s="73"/>
      <c r="U55" s="74"/>
      <c r="V55" s="74"/>
      <c r="W55" s="60"/>
      <c r="Y55" s="75"/>
      <c r="Z55" s="75"/>
      <c r="AA55" s="74"/>
    </row>
    <row r="56" spans="1:28" ht="25.35" customHeight="1">
      <c r="A56" s="41"/>
      <c r="B56" s="41"/>
      <c r="C56" s="52" t="s">
        <v>336</v>
      </c>
      <c r="D56" s="62">
        <f>SUM(D47:D55)</f>
        <v>537580.79</v>
      </c>
      <c r="E56" s="62">
        <v>233504.69000000003</v>
      </c>
      <c r="F56" s="20">
        <f>(D56-E56)/E56</f>
        <v>1.3022269488462948</v>
      </c>
      <c r="G56" s="62">
        <f t="shared" ref="G56" si="4">SUM(G47:G55)</f>
        <v>84798</v>
      </c>
      <c r="H56" s="62"/>
      <c r="I56" s="43"/>
      <c r="J56" s="42"/>
      <c r="K56" s="44"/>
      <c r="L56" s="45"/>
      <c r="M56" s="49"/>
      <c r="N56" s="46"/>
      <c r="O56" s="53"/>
      <c r="R56" s="61"/>
    </row>
    <row r="57" spans="1:28" ht="23.1" customHeight="1"/>
    <row r="58" spans="1:28" ht="17.25" customHeight="1"/>
    <row r="69" spans="16:18">
      <c r="R69" s="61"/>
    </row>
    <row r="74" spans="16:18">
      <c r="P74" s="61"/>
    </row>
    <row r="78" spans="16:18" ht="12" customHeight="1"/>
  </sheetData>
  <sortState xmlns:xlrd2="http://schemas.microsoft.com/office/spreadsheetml/2017/richdata2" ref="B13:O55">
    <sortCondition descending="1" ref="D13:D55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C402A-D096-47C1-B494-E6B538FF1955}">
  <dimension ref="A1:AB79"/>
  <sheetViews>
    <sheetView topLeftCell="A22" zoomScale="60" zoomScaleNormal="60" workbookViewId="0">
      <selection activeCell="A55" sqref="A55:XFD5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3.6640625" style="1" customWidth="1"/>
    <col min="25" max="25" width="10.88671875" style="1" bestFit="1" customWidth="1"/>
    <col min="26" max="26" width="12" style="1" bestFit="1" customWidth="1"/>
    <col min="27" max="27" width="12.5546875" style="1" bestFit="1" customWidth="1"/>
    <col min="28" max="16384" width="8.88671875" style="1"/>
  </cols>
  <sheetData>
    <row r="1" spans="1:28" ht="19.5" customHeight="1">
      <c r="E1" s="30" t="s">
        <v>337</v>
      </c>
      <c r="F1" s="30"/>
      <c r="G1" s="30"/>
      <c r="H1" s="30"/>
      <c r="I1" s="30"/>
    </row>
    <row r="2" spans="1:28" ht="19.5" customHeight="1">
      <c r="E2" s="30" t="s">
        <v>338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8">
      <c r="A6" s="207"/>
      <c r="B6" s="207"/>
      <c r="C6" s="212"/>
      <c r="D6" s="32" t="s">
        <v>323</v>
      </c>
      <c r="E6" s="32" t="s">
        <v>339</v>
      </c>
      <c r="F6" s="212"/>
      <c r="G6" s="212" t="s">
        <v>323</v>
      </c>
      <c r="H6" s="212"/>
      <c r="I6" s="212"/>
      <c r="J6" s="212"/>
      <c r="K6" s="212"/>
      <c r="L6" s="212"/>
      <c r="M6" s="212"/>
      <c r="N6" s="212"/>
      <c r="O6" s="212"/>
    </row>
    <row r="7" spans="1:28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8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28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8" ht="21.6">
      <c r="A10" s="207"/>
      <c r="B10" s="207"/>
      <c r="C10" s="212"/>
      <c r="D10" s="84" t="s">
        <v>324</v>
      </c>
      <c r="E10" s="84" t="s">
        <v>340</v>
      </c>
      <c r="F10" s="212"/>
      <c r="G10" s="84" t="s">
        <v>324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8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8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4"/>
      <c r="X12" s="60"/>
      <c r="Z12" s="60"/>
      <c r="AA12" s="2"/>
    </row>
    <row r="13" spans="1:28" ht="25.35" customHeight="1">
      <c r="A13" s="63">
        <v>1</v>
      </c>
      <c r="B13" s="63">
        <v>1</v>
      </c>
      <c r="C13" s="68" t="s">
        <v>161</v>
      </c>
      <c r="D13" s="67">
        <v>88677.15</v>
      </c>
      <c r="E13" s="66">
        <v>123112.14</v>
      </c>
      <c r="F13" s="70">
        <f>(D13-E13)/E13</f>
        <v>-0.27970425987234082</v>
      </c>
      <c r="G13" s="67">
        <v>12554</v>
      </c>
      <c r="H13" s="66">
        <v>301</v>
      </c>
      <c r="I13" s="66">
        <f>G13/H13</f>
        <v>41.707641196013292</v>
      </c>
      <c r="J13" s="66">
        <v>18</v>
      </c>
      <c r="K13" s="66">
        <v>3</v>
      </c>
      <c r="L13" s="67">
        <v>435061</v>
      </c>
      <c r="M13" s="67">
        <v>61129</v>
      </c>
      <c r="N13" s="65">
        <v>44526</v>
      </c>
      <c r="O13" s="64" t="s">
        <v>37</v>
      </c>
      <c r="P13" s="61"/>
      <c r="Q13" s="73"/>
      <c r="R13" s="73"/>
      <c r="S13" s="73"/>
      <c r="T13" s="73"/>
      <c r="U13" s="74"/>
      <c r="V13" s="74"/>
      <c r="W13" s="60"/>
      <c r="X13" s="74"/>
      <c r="Y13" s="60"/>
      <c r="Z13" s="75"/>
      <c r="AA13" s="75"/>
    </row>
    <row r="14" spans="1:28" ht="25.35" customHeight="1">
      <c r="A14" s="63">
        <v>2</v>
      </c>
      <c r="B14" s="63">
        <v>2</v>
      </c>
      <c r="C14" s="68" t="s">
        <v>171</v>
      </c>
      <c r="D14" s="67">
        <v>27150.23</v>
      </c>
      <c r="E14" s="66">
        <v>26820.54</v>
      </c>
      <c r="F14" s="70">
        <f>(D14-E14)/E14</f>
        <v>1.2292444521996898E-2</v>
      </c>
      <c r="G14" s="67">
        <v>5302</v>
      </c>
      <c r="H14" s="66">
        <v>216</v>
      </c>
      <c r="I14" s="66">
        <f>G14/H14</f>
        <v>24.546296296296298</v>
      </c>
      <c r="J14" s="66">
        <v>17</v>
      </c>
      <c r="K14" s="66">
        <v>3</v>
      </c>
      <c r="L14" s="67">
        <v>110009</v>
      </c>
      <c r="M14" s="67">
        <v>21788</v>
      </c>
      <c r="N14" s="65">
        <v>44526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5"/>
      <c r="Y14" s="2"/>
      <c r="Z14" s="74"/>
      <c r="AA14" s="60"/>
    </row>
    <row r="15" spans="1:28" ht="25.35" customHeight="1">
      <c r="A15" s="63">
        <v>3</v>
      </c>
      <c r="B15" s="63" t="s">
        <v>58</v>
      </c>
      <c r="C15" s="68" t="s">
        <v>341</v>
      </c>
      <c r="D15" s="67">
        <v>26457.67</v>
      </c>
      <c r="E15" s="66" t="s">
        <v>36</v>
      </c>
      <c r="F15" s="66" t="s">
        <v>36</v>
      </c>
      <c r="G15" s="67">
        <v>3488</v>
      </c>
      <c r="H15" s="66">
        <v>29</v>
      </c>
      <c r="I15" s="66">
        <f>G15/H15</f>
        <v>120.27586206896552</v>
      </c>
      <c r="J15" s="66">
        <v>7</v>
      </c>
      <c r="K15" s="66">
        <v>0</v>
      </c>
      <c r="L15" s="67">
        <v>26457.67</v>
      </c>
      <c r="M15" s="67">
        <v>3488</v>
      </c>
      <c r="N15" s="65" t="s">
        <v>60</v>
      </c>
      <c r="O15" s="64" t="s">
        <v>142</v>
      </c>
      <c r="P15" s="61"/>
      <c r="Q15" s="73"/>
      <c r="R15" s="73"/>
      <c r="S15" s="73"/>
      <c r="T15" s="73"/>
      <c r="U15" s="74"/>
      <c r="V15" s="74"/>
      <c r="W15" s="75"/>
      <c r="X15" s="75"/>
      <c r="Y15" s="2"/>
      <c r="Z15" s="60"/>
      <c r="AA15" s="74"/>
      <c r="AB15" s="60"/>
    </row>
    <row r="16" spans="1:28" ht="25.35" customHeight="1">
      <c r="A16" s="63">
        <v>4</v>
      </c>
      <c r="B16" s="63" t="s">
        <v>34</v>
      </c>
      <c r="C16" s="68" t="s">
        <v>279</v>
      </c>
      <c r="D16" s="67">
        <v>18009.79</v>
      </c>
      <c r="E16" s="66" t="s">
        <v>36</v>
      </c>
      <c r="F16" s="66" t="s">
        <v>36</v>
      </c>
      <c r="G16" s="67">
        <v>3702</v>
      </c>
      <c r="H16" s="66">
        <v>132</v>
      </c>
      <c r="I16" s="66">
        <f>G16/H16</f>
        <v>28.045454545454547</v>
      </c>
      <c r="J16" s="66">
        <v>21</v>
      </c>
      <c r="K16" s="66">
        <v>1</v>
      </c>
      <c r="L16" s="67">
        <v>18009.79</v>
      </c>
      <c r="M16" s="67">
        <v>3702</v>
      </c>
      <c r="N16" s="65">
        <v>44540</v>
      </c>
      <c r="O16" s="64" t="s">
        <v>50</v>
      </c>
      <c r="P16" s="61"/>
      <c r="Q16" s="73"/>
      <c r="R16" s="73"/>
      <c r="S16" s="73"/>
      <c r="T16" s="73"/>
      <c r="U16" s="74"/>
      <c r="V16" s="74"/>
      <c r="W16" s="75"/>
      <c r="X16" s="75"/>
      <c r="Y16" s="2"/>
      <c r="Z16" s="60"/>
      <c r="AA16" s="74"/>
      <c r="AB16" s="60"/>
    </row>
    <row r="17" spans="1:28" ht="25.35" customHeight="1">
      <c r="A17" s="63">
        <v>5</v>
      </c>
      <c r="B17" s="63" t="s">
        <v>34</v>
      </c>
      <c r="C17" s="68" t="s">
        <v>314</v>
      </c>
      <c r="D17" s="67">
        <v>11797</v>
      </c>
      <c r="E17" s="66" t="s">
        <v>36</v>
      </c>
      <c r="F17" s="66" t="s">
        <v>36</v>
      </c>
      <c r="G17" s="67">
        <v>1810</v>
      </c>
      <c r="H17" s="66" t="s">
        <v>36</v>
      </c>
      <c r="I17" s="66" t="s">
        <v>36</v>
      </c>
      <c r="J17" s="66">
        <v>6</v>
      </c>
      <c r="K17" s="66">
        <v>1</v>
      </c>
      <c r="L17" s="67">
        <v>11797</v>
      </c>
      <c r="M17" s="67">
        <v>1810</v>
      </c>
      <c r="N17" s="65">
        <v>44540</v>
      </c>
      <c r="O17" s="64" t="s">
        <v>47</v>
      </c>
      <c r="P17" s="61"/>
      <c r="Q17" s="73"/>
      <c r="R17" s="73"/>
      <c r="S17" s="73"/>
      <c r="T17" s="73"/>
      <c r="U17" s="74"/>
      <c r="V17" s="74"/>
      <c r="W17" s="75"/>
      <c r="X17" s="60"/>
      <c r="Y17" s="2"/>
      <c r="Z17" s="74"/>
      <c r="AA17" s="75"/>
      <c r="AB17" s="60"/>
    </row>
    <row r="18" spans="1:28" ht="25.35" customHeight="1">
      <c r="A18" s="63">
        <v>6</v>
      </c>
      <c r="B18" s="63">
        <v>3</v>
      </c>
      <c r="C18" s="68" t="s">
        <v>316</v>
      </c>
      <c r="D18" s="67">
        <v>10532.87</v>
      </c>
      <c r="E18" s="66">
        <v>16208.16</v>
      </c>
      <c r="F18" s="70">
        <f>(D18-E18)/E18</f>
        <v>-0.35015017127175441</v>
      </c>
      <c r="G18" s="67">
        <v>1578</v>
      </c>
      <c r="H18" s="66">
        <v>87</v>
      </c>
      <c r="I18" s="66">
        <f>G18/H18</f>
        <v>18.137931034482758</v>
      </c>
      <c r="J18" s="66">
        <v>10</v>
      </c>
      <c r="K18" s="66">
        <v>2</v>
      </c>
      <c r="L18" s="67">
        <v>27708.57</v>
      </c>
      <c r="M18" s="67">
        <v>4211</v>
      </c>
      <c r="N18" s="65">
        <v>44533</v>
      </c>
      <c r="O18" s="64" t="s">
        <v>142</v>
      </c>
      <c r="P18" s="61"/>
      <c r="Q18" s="73"/>
      <c r="R18" s="73"/>
      <c r="S18" s="73"/>
      <c r="T18" s="73"/>
      <c r="U18" s="74"/>
      <c r="V18" s="74"/>
      <c r="W18" s="75"/>
      <c r="X18" s="74"/>
      <c r="Y18" s="60"/>
      <c r="Z18" s="75"/>
      <c r="AA18" s="2"/>
      <c r="AB18" s="60"/>
    </row>
    <row r="19" spans="1:28" ht="25.35" customHeight="1">
      <c r="A19" s="63">
        <v>7</v>
      </c>
      <c r="B19" s="63">
        <v>4</v>
      </c>
      <c r="C19" s="68" t="s">
        <v>315</v>
      </c>
      <c r="D19" s="67">
        <v>7590.89</v>
      </c>
      <c r="E19" s="66">
        <v>11125.42</v>
      </c>
      <c r="F19" s="70">
        <f>(D19-E19)/E19</f>
        <v>-0.31769856778440719</v>
      </c>
      <c r="G19" s="67">
        <v>1198</v>
      </c>
      <c r="H19" s="66">
        <v>63</v>
      </c>
      <c r="I19" s="66">
        <f>G19/H19</f>
        <v>19.015873015873016</v>
      </c>
      <c r="J19" s="66">
        <v>8</v>
      </c>
      <c r="K19" s="66">
        <v>2</v>
      </c>
      <c r="L19" s="67">
        <v>19103.66</v>
      </c>
      <c r="M19" s="67">
        <v>2998</v>
      </c>
      <c r="N19" s="65">
        <v>44533</v>
      </c>
      <c r="O19" s="64" t="s">
        <v>41</v>
      </c>
      <c r="P19" s="61"/>
      <c r="Q19" s="73"/>
      <c r="R19" s="73"/>
      <c r="S19" s="73"/>
      <c r="T19" s="73"/>
      <c r="U19" s="74"/>
      <c r="V19" s="74"/>
      <c r="W19" s="75"/>
      <c r="X19" s="74"/>
      <c r="Y19" s="60"/>
      <c r="Z19" s="75"/>
      <c r="AA19" s="2"/>
      <c r="AB19" s="60"/>
    </row>
    <row r="20" spans="1:28" ht="25.35" customHeight="1">
      <c r="A20" s="63">
        <v>8</v>
      </c>
      <c r="B20" s="63">
        <v>5</v>
      </c>
      <c r="C20" s="68" t="s">
        <v>85</v>
      </c>
      <c r="D20" s="67">
        <v>7104.62</v>
      </c>
      <c r="E20" s="66">
        <v>8622.5499999999993</v>
      </c>
      <c r="F20" s="70">
        <f>(D20-E20)/E20</f>
        <v>-0.17604189016010338</v>
      </c>
      <c r="G20" s="67">
        <v>1454</v>
      </c>
      <c r="H20" s="66">
        <v>124</v>
      </c>
      <c r="I20" s="66">
        <f>G20/H20</f>
        <v>11.725806451612904</v>
      </c>
      <c r="J20" s="66">
        <v>15</v>
      </c>
      <c r="K20" s="66">
        <v>2</v>
      </c>
      <c r="L20" s="67">
        <v>15727.17</v>
      </c>
      <c r="M20" s="67">
        <v>3307</v>
      </c>
      <c r="N20" s="65">
        <v>44533</v>
      </c>
      <c r="O20" s="64" t="s">
        <v>41</v>
      </c>
      <c r="P20" s="61"/>
      <c r="Q20" s="73"/>
      <c r="R20" s="73"/>
      <c r="S20" s="73"/>
      <c r="T20" s="73"/>
      <c r="U20" s="74"/>
      <c r="V20" s="74"/>
      <c r="W20" s="75"/>
      <c r="X20" s="74"/>
      <c r="Y20" s="60"/>
      <c r="Z20" s="75"/>
      <c r="AA20" s="2"/>
      <c r="AB20" s="60"/>
    </row>
    <row r="21" spans="1:28" ht="25.35" customHeight="1">
      <c r="A21" s="63">
        <v>9</v>
      </c>
      <c r="B21" s="63" t="s">
        <v>34</v>
      </c>
      <c r="C21" s="68" t="s">
        <v>264</v>
      </c>
      <c r="D21" s="67">
        <v>6107.49</v>
      </c>
      <c r="E21" s="66" t="s">
        <v>36</v>
      </c>
      <c r="F21" s="66" t="s">
        <v>36</v>
      </c>
      <c r="G21" s="67">
        <v>1032</v>
      </c>
      <c r="H21" s="66">
        <v>168</v>
      </c>
      <c r="I21" s="66">
        <f>G21/H21</f>
        <v>6.1428571428571432</v>
      </c>
      <c r="J21" s="66">
        <v>17</v>
      </c>
      <c r="K21" s="66">
        <v>1</v>
      </c>
      <c r="L21" s="67">
        <v>6532</v>
      </c>
      <c r="M21" s="67">
        <v>1102</v>
      </c>
      <c r="N21" s="65">
        <v>44540</v>
      </c>
      <c r="O21" s="64" t="s">
        <v>43</v>
      </c>
      <c r="P21" s="61"/>
      <c r="Q21" s="73"/>
      <c r="R21" s="73"/>
      <c r="S21" s="73"/>
      <c r="T21" s="73"/>
      <c r="U21" s="74"/>
      <c r="V21" s="74"/>
      <c r="W21" s="60"/>
      <c r="X21" s="75"/>
      <c r="Y21" s="75"/>
      <c r="Z21" s="74"/>
    </row>
    <row r="22" spans="1:28" ht="25.35" customHeight="1">
      <c r="A22" s="63">
        <v>10</v>
      </c>
      <c r="B22" s="63">
        <v>6</v>
      </c>
      <c r="C22" s="68" t="s">
        <v>326</v>
      </c>
      <c r="D22" s="67">
        <v>5703.01</v>
      </c>
      <c r="E22" s="66">
        <v>6952.73</v>
      </c>
      <c r="F22" s="70">
        <f>(D22-E22)/E22</f>
        <v>-0.17974522238027357</v>
      </c>
      <c r="G22" s="67">
        <v>957</v>
      </c>
      <c r="H22" s="66">
        <v>66</v>
      </c>
      <c r="I22" s="66">
        <f>G22/H22</f>
        <v>14.5</v>
      </c>
      <c r="J22" s="66">
        <v>6</v>
      </c>
      <c r="K22" s="66">
        <v>4</v>
      </c>
      <c r="L22" s="67">
        <v>75648.3</v>
      </c>
      <c r="M22" s="67">
        <v>11734</v>
      </c>
      <c r="N22" s="65">
        <v>44519</v>
      </c>
      <c r="O22" s="64" t="s">
        <v>142</v>
      </c>
      <c r="P22" s="61"/>
      <c r="Q22" s="73"/>
      <c r="R22" s="73"/>
      <c r="S22" s="73"/>
      <c r="T22" s="73"/>
      <c r="U22" s="74"/>
      <c r="V22" s="74"/>
      <c r="W22" s="75"/>
      <c r="X22" s="60"/>
      <c r="Y22" s="2"/>
      <c r="Z22" s="74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209130.72</v>
      </c>
      <c r="E23" s="62">
        <v>212210.9</v>
      </c>
      <c r="F23" s="20">
        <f>(D23-E23)/E23</f>
        <v>-1.4514711544034699E-2</v>
      </c>
      <c r="G23" s="62">
        <f t="shared" ref="G23" si="0">SUM(G13:G22)</f>
        <v>33075</v>
      </c>
      <c r="H23" s="62"/>
      <c r="I23" s="43"/>
      <c r="J23" s="42"/>
      <c r="K23" s="44"/>
      <c r="L23" s="45"/>
      <c r="M23" s="49"/>
      <c r="N23" s="46"/>
      <c r="O23" s="53"/>
      <c r="P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1"/>
    </row>
    <row r="25" spans="1:28" ht="25.35" customHeight="1">
      <c r="A25" s="63">
        <v>11</v>
      </c>
      <c r="B25" s="63">
        <v>8</v>
      </c>
      <c r="C25" s="68" t="s">
        <v>318</v>
      </c>
      <c r="D25" s="67">
        <v>3056</v>
      </c>
      <c r="E25" s="66">
        <v>5495</v>
      </c>
      <c r="F25" s="70">
        <f t="shared" ref="F25:F34" si="1">(D25-E25)/E25</f>
        <v>-0.4438580527752502</v>
      </c>
      <c r="G25" s="67">
        <v>604</v>
      </c>
      <c r="H25" s="66" t="s">
        <v>36</v>
      </c>
      <c r="I25" s="66" t="s">
        <v>36</v>
      </c>
      <c r="J25" s="66">
        <v>7</v>
      </c>
      <c r="K25" s="66">
        <v>5</v>
      </c>
      <c r="L25" s="67">
        <v>70681</v>
      </c>
      <c r="M25" s="67">
        <v>13865</v>
      </c>
      <c r="N25" s="65">
        <v>44512</v>
      </c>
      <c r="O25" s="64" t="s">
        <v>47</v>
      </c>
      <c r="P25" s="61"/>
      <c r="Q25" s="73"/>
      <c r="R25" s="73"/>
      <c r="S25" s="73"/>
      <c r="T25" s="74"/>
      <c r="U25" s="74"/>
      <c r="V25" s="74"/>
      <c r="W25" s="75"/>
      <c r="X25" s="60"/>
      <c r="Y25" s="2"/>
      <c r="Z25" s="74"/>
      <c r="AA25" s="75"/>
      <c r="AB25" s="60"/>
    </row>
    <row r="26" spans="1:28" ht="25.35" customHeight="1">
      <c r="A26" s="63">
        <v>12</v>
      </c>
      <c r="B26" s="63">
        <v>20</v>
      </c>
      <c r="C26" s="68" t="s">
        <v>185</v>
      </c>
      <c r="D26" s="67">
        <v>3012</v>
      </c>
      <c r="E26" s="66">
        <v>1215.6500000000001</v>
      </c>
      <c r="F26" s="70">
        <f t="shared" si="1"/>
        <v>1.4776868342039235</v>
      </c>
      <c r="G26" s="67">
        <v>615</v>
      </c>
      <c r="H26" s="66">
        <v>10</v>
      </c>
      <c r="I26" s="66">
        <f t="shared" ref="I26:I33" si="2">G26/H26</f>
        <v>61.5</v>
      </c>
      <c r="J26" s="66">
        <v>3</v>
      </c>
      <c r="K26" s="66">
        <v>5</v>
      </c>
      <c r="L26" s="67">
        <v>16458</v>
      </c>
      <c r="M26" s="67">
        <v>3793</v>
      </c>
      <c r="N26" s="65">
        <v>44512</v>
      </c>
      <c r="O26" s="64" t="s">
        <v>84</v>
      </c>
      <c r="P26" s="61"/>
      <c r="Q26" s="73"/>
      <c r="R26" s="73"/>
      <c r="S26" s="73"/>
      <c r="T26" s="73"/>
      <c r="U26" s="74"/>
      <c r="V26" s="74"/>
      <c r="W26" s="75"/>
      <c r="X26" s="60"/>
      <c r="Y26" s="2"/>
      <c r="Z26" s="74"/>
      <c r="AA26" s="75"/>
      <c r="AB26" s="60"/>
    </row>
    <row r="27" spans="1:28" ht="25.35" customHeight="1">
      <c r="A27" s="63">
        <v>13</v>
      </c>
      <c r="B27" s="63">
        <v>9</v>
      </c>
      <c r="C27" s="68" t="s">
        <v>162</v>
      </c>
      <c r="D27" s="67">
        <v>2809.76</v>
      </c>
      <c r="E27" s="66">
        <v>5216.5300000000007</v>
      </c>
      <c r="F27" s="70">
        <f t="shared" si="1"/>
        <v>-0.46137374844963991</v>
      </c>
      <c r="G27" s="67">
        <v>517</v>
      </c>
      <c r="H27" s="66">
        <v>43</v>
      </c>
      <c r="I27" s="66">
        <f t="shared" si="2"/>
        <v>12.023255813953488</v>
      </c>
      <c r="J27" s="66">
        <v>10</v>
      </c>
      <c r="K27" s="66">
        <v>2</v>
      </c>
      <c r="L27" s="67">
        <v>8026.29</v>
      </c>
      <c r="M27" s="67">
        <v>1434</v>
      </c>
      <c r="N27" s="65">
        <v>44533</v>
      </c>
      <c r="O27" s="64" t="s">
        <v>50</v>
      </c>
      <c r="P27" s="61"/>
      <c r="Q27" s="73"/>
      <c r="R27" s="73"/>
      <c r="S27" s="73"/>
      <c r="T27" s="73"/>
      <c r="U27" s="74"/>
      <c r="V27" s="74"/>
      <c r="W27" s="75"/>
      <c r="X27" s="60"/>
      <c r="Y27" s="2"/>
      <c r="Z27" s="74"/>
      <c r="AA27" s="75"/>
      <c r="AB27" s="60"/>
    </row>
    <row r="28" spans="1:28" ht="25.35" customHeight="1">
      <c r="A28" s="63">
        <v>14</v>
      </c>
      <c r="B28" s="63">
        <v>15</v>
      </c>
      <c r="C28" s="68" t="s">
        <v>93</v>
      </c>
      <c r="D28" s="67">
        <v>1647.9</v>
      </c>
      <c r="E28" s="66">
        <v>1969.6</v>
      </c>
      <c r="F28" s="70">
        <f t="shared" si="1"/>
        <v>-0.16333265637692923</v>
      </c>
      <c r="G28" s="67">
        <v>311</v>
      </c>
      <c r="H28" s="66">
        <v>9</v>
      </c>
      <c r="I28" s="66">
        <f t="shared" si="2"/>
        <v>34.555555555555557</v>
      </c>
      <c r="J28" s="66">
        <v>4</v>
      </c>
      <c r="K28" s="66">
        <v>5</v>
      </c>
      <c r="L28" s="67">
        <v>41058</v>
      </c>
      <c r="M28" s="67">
        <v>6780</v>
      </c>
      <c r="N28" s="65">
        <v>44512</v>
      </c>
      <c r="O28" s="64" t="s">
        <v>84</v>
      </c>
      <c r="P28" s="61"/>
      <c r="Q28" s="73"/>
      <c r="R28" s="73"/>
      <c r="S28" s="73"/>
      <c r="T28" s="73"/>
      <c r="U28" s="74"/>
      <c r="V28" s="74"/>
      <c r="W28" s="60"/>
      <c r="X28" s="75"/>
      <c r="Y28" s="75"/>
      <c r="Z28" s="74"/>
    </row>
    <row r="29" spans="1:28" ht="25.35" customHeight="1">
      <c r="A29" s="63">
        <v>15</v>
      </c>
      <c r="B29" s="63">
        <v>21</v>
      </c>
      <c r="C29" s="68" t="s">
        <v>193</v>
      </c>
      <c r="D29" s="67">
        <v>1341.16</v>
      </c>
      <c r="E29" s="66">
        <v>760.38</v>
      </c>
      <c r="F29" s="70">
        <f t="shared" si="1"/>
        <v>0.76380230937163007</v>
      </c>
      <c r="G29" s="67">
        <v>212</v>
      </c>
      <c r="H29" s="66">
        <v>9</v>
      </c>
      <c r="I29" s="66">
        <f t="shared" si="2"/>
        <v>23.555555555555557</v>
      </c>
      <c r="J29" s="66">
        <v>2</v>
      </c>
      <c r="K29" s="66">
        <v>13</v>
      </c>
      <c r="L29" s="67">
        <v>450297.25</v>
      </c>
      <c r="M29" s="67">
        <v>67438</v>
      </c>
      <c r="N29" s="65">
        <v>44456</v>
      </c>
      <c r="O29" s="64" t="s">
        <v>56</v>
      </c>
      <c r="P29" s="61"/>
      <c r="Q29" s="73"/>
      <c r="R29" s="73"/>
      <c r="S29" s="73"/>
      <c r="T29" s="73"/>
      <c r="U29" s="74"/>
      <c r="V29" s="74"/>
      <c r="W29" s="75"/>
      <c r="X29" s="74"/>
      <c r="Y29" s="60"/>
      <c r="Z29" s="75"/>
    </row>
    <row r="30" spans="1:28" ht="25.35" customHeight="1">
      <c r="A30" s="63">
        <v>16</v>
      </c>
      <c r="B30" s="63">
        <v>16</v>
      </c>
      <c r="C30" s="68" t="s">
        <v>332</v>
      </c>
      <c r="D30" s="67">
        <v>1260.3499999999999</v>
      </c>
      <c r="E30" s="66">
        <v>1807.12</v>
      </c>
      <c r="F30" s="70">
        <f t="shared" si="1"/>
        <v>-0.30256430120855282</v>
      </c>
      <c r="G30" s="67">
        <v>199</v>
      </c>
      <c r="H30" s="66">
        <v>10</v>
      </c>
      <c r="I30" s="66">
        <f t="shared" si="2"/>
        <v>19.899999999999999</v>
      </c>
      <c r="J30" s="66">
        <v>2</v>
      </c>
      <c r="K30" s="66">
        <v>9</v>
      </c>
      <c r="L30" s="67">
        <v>341777.19</v>
      </c>
      <c r="M30" s="67">
        <v>49624</v>
      </c>
      <c r="N30" s="65">
        <v>44484</v>
      </c>
      <c r="O30" s="64" t="s">
        <v>142</v>
      </c>
      <c r="P30" s="61"/>
      <c r="Q30" s="73"/>
      <c r="R30" s="73"/>
      <c r="S30" s="73"/>
      <c r="T30" s="73"/>
      <c r="U30" s="74"/>
      <c r="V30" s="74"/>
      <c r="W30" s="75"/>
      <c r="X30" s="74"/>
      <c r="Y30" s="60"/>
      <c r="Z30" s="75"/>
    </row>
    <row r="31" spans="1:28" ht="25.35" customHeight="1">
      <c r="A31" s="63">
        <v>17</v>
      </c>
      <c r="B31" s="63">
        <v>10</v>
      </c>
      <c r="C31" s="68" t="s">
        <v>149</v>
      </c>
      <c r="D31" s="67">
        <v>1251.2</v>
      </c>
      <c r="E31" s="66">
        <v>2930.83</v>
      </c>
      <c r="F31" s="70">
        <f t="shared" si="1"/>
        <v>-0.5730902167645342</v>
      </c>
      <c r="G31" s="67">
        <v>260</v>
      </c>
      <c r="H31" s="66">
        <v>5</v>
      </c>
      <c r="I31" s="66">
        <f t="shared" si="2"/>
        <v>52</v>
      </c>
      <c r="J31" s="66">
        <v>3</v>
      </c>
      <c r="K31" s="66">
        <v>2</v>
      </c>
      <c r="L31" s="67">
        <v>4812.53</v>
      </c>
      <c r="M31" s="67">
        <v>1002</v>
      </c>
      <c r="N31" s="65">
        <v>44533</v>
      </c>
      <c r="O31" s="64" t="s">
        <v>139</v>
      </c>
      <c r="P31" s="61"/>
      <c r="Q31" s="73"/>
      <c r="R31" s="73"/>
      <c r="S31" s="73"/>
      <c r="T31" s="73"/>
      <c r="U31" s="74"/>
      <c r="V31" s="74"/>
      <c r="W31" s="75"/>
      <c r="X31" s="74"/>
      <c r="Y31" s="60"/>
      <c r="Z31" s="75"/>
    </row>
    <row r="32" spans="1:28" ht="25.35" customHeight="1">
      <c r="A32" s="63">
        <v>18</v>
      </c>
      <c r="B32" s="63">
        <v>18</v>
      </c>
      <c r="C32" s="68" t="s">
        <v>121</v>
      </c>
      <c r="D32" s="67">
        <v>1247</v>
      </c>
      <c r="E32" s="66">
        <v>1314.64</v>
      </c>
      <c r="F32" s="70">
        <f>(D32-E32)/E32</f>
        <v>-5.1451347897523349E-2</v>
      </c>
      <c r="G32" s="67">
        <v>213</v>
      </c>
      <c r="H32" s="66">
        <v>18</v>
      </c>
      <c r="I32" s="66">
        <f>G32/H32</f>
        <v>11.833333333333334</v>
      </c>
      <c r="J32" s="66">
        <v>4</v>
      </c>
      <c r="K32" s="66">
        <v>4</v>
      </c>
      <c r="L32" s="67">
        <v>26591.46</v>
      </c>
      <c r="M32" s="67">
        <v>4682</v>
      </c>
      <c r="N32" s="65">
        <v>44519</v>
      </c>
      <c r="O32" s="64" t="s">
        <v>122</v>
      </c>
      <c r="P32" s="61"/>
      <c r="Q32" s="73"/>
      <c r="R32" s="73"/>
      <c r="S32" s="73"/>
      <c r="T32" s="73"/>
      <c r="U32" s="74"/>
      <c r="V32" s="74"/>
      <c r="W32" s="75"/>
      <c r="X32" s="75"/>
      <c r="Y32" s="2"/>
      <c r="Z32" s="60"/>
      <c r="AA32" s="74"/>
      <c r="AB32" s="60"/>
    </row>
    <row r="33" spans="1:28" ht="25.35" customHeight="1">
      <c r="A33" s="63">
        <v>19</v>
      </c>
      <c r="B33" s="63">
        <v>12</v>
      </c>
      <c r="C33" s="68" t="s">
        <v>342</v>
      </c>
      <c r="D33" s="67">
        <v>1231.42</v>
      </c>
      <c r="E33" s="66">
        <v>2580.94</v>
      </c>
      <c r="F33" s="70">
        <f t="shared" si="1"/>
        <v>-0.52287926104442561</v>
      </c>
      <c r="G33" s="67">
        <v>184</v>
      </c>
      <c r="H33" s="66">
        <v>8</v>
      </c>
      <c r="I33" s="66">
        <f t="shared" si="2"/>
        <v>23</v>
      </c>
      <c r="J33" s="66">
        <v>2</v>
      </c>
      <c r="K33" s="66">
        <v>6</v>
      </c>
      <c r="L33" s="67">
        <v>170538</v>
      </c>
      <c r="M33" s="67">
        <v>24530</v>
      </c>
      <c r="N33" s="65">
        <v>44505</v>
      </c>
      <c r="O33" s="64" t="s">
        <v>43</v>
      </c>
      <c r="P33" s="61"/>
      <c r="Q33" s="73"/>
      <c r="R33" s="73"/>
      <c r="S33" s="73"/>
      <c r="T33" s="73"/>
      <c r="U33" s="74"/>
      <c r="V33" s="74"/>
      <c r="W33" s="75"/>
      <c r="X33" s="74"/>
      <c r="Y33" s="60"/>
      <c r="Z33" s="75"/>
      <c r="AA33" s="2"/>
      <c r="AB33" s="60"/>
    </row>
    <row r="34" spans="1:28" ht="25.35" customHeight="1">
      <c r="A34" s="63">
        <v>20</v>
      </c>
      <c r="B34" s="76">
        <v>7</v>
      </c>
      <c r="C34" s="68" t="s">
        <v>278</v>
      </c>
      <c r="D34" s="67">
        <v>1225</v>
      </c>
      <c r="E34" s="66">
        <v>5727</v>
      </c>
      <c r="F34" s="70">
        <f t="shared" si="1"/>
        <v>-0.78610092544089405</v>
      </c>
      <c r="G34" s="67">
        <v>225</v>
      </c>
      <c r="H34" s="66" t="s">
        <v>36</v>
      </c>
      <c r="I34" s="66" t="s">
        <v>36</v>
      </c>
      <c r="J34" s="66">
        <v>11</v>
      </c>
      <c r="K34" s="66">
        <v>2</v>
      </c>
      <c r="L34" s="67">
        <v>6952</v>
      </c>
      <c r="M34" s="67">
        <v>1507</v>
      </c>
      <c r="N34" s="65">
        <v>44533</v>
      </c>
      <c r="O34" s="64" t="s">
        <v>47</v>
      </c>
      <c r="P34" s="61"/>
      <c r="Q34" s="73"/>
      <c r="R34" s="73"/>
      <c r="S34" s="73"/>
      <c r="T34" s="73"/>
      <c r="U34" s="74"/>
      <c r="V34" s="74"/>
      <c r="W34" s="75"/>
      <c r="X34" s="74"/>
      <c r="Y34" s="60"/>
      <c r="Z34" s="75"/>
      <c r="AA34" s="2"/>
      <c r="AB34" s="60"/>
    </row>
    <row r="35" spans="1:28" ht="25.2" customHeight="1">
      <c r="A35" s="41"/>
      <c r="B35" s="41"/>
      <c r="C35" s="52" t="s">
        <v>66</v>
      </c>
      <c r="D35" s="62">
        <f>SUM(D23:D34)</f>
        <v>227212.51000000004</v>
      </c>
      <c r="E35" s="62">
        <v>230917.79</v>
      </c>
      <c r="F35" s="20">
        <f>(D35-E35)/E35</f>
        <v>-1.604588368873602E-2</v>
      </c>
      <c r="G35" s="62">
        <f>SUM(G23:G34)</f>
        <v>36415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23">
        <v>19</v>
      </c>
      <c r="C37" s="68" t="s">
        <v>187</v>
      </c>
      <c r="D37" s="67">
        <v>1059.02</v>
      </c>
      <c r="E37" s="66">
        <v>1295.5999999999999</v>
      </c>
      <c r="F37" s="70">
        <f>(D37-E37)/E37</f>
        <v>-0.18260265514047541</v>
      </c>
      <c r="G37" s="67">
        <v>179</v>
      </c>
      <c r="H37" s="66">
        <v>8</v>
      </c>
      <c r="I37" s="66">
        <f>G37/H37</f>
        <v>22.375</v>
      </c>
      <c r="J37" s="66">
        <v>4</v>
      </c>
      <c r="K37" s="66">
        <v>13</v>
      </c>
      <c r="L37" s="67">
        <v>132922</v>
      </c>
      <c r="M37" s="67">
        <v>23803</v>
      </c>
      <c r="N37" s="65">
        <v>44456</v>
      </c>
      <c r="O37" s="64" t="s">
        <v>182</v>
      </c>
      <c r="P37" s="61"/>
      <c r="Q37" s="73"/>
      <c r="R37" s="73"/>
      <c r="S37" s="73"/>
      <c r="T37" s="73"/>
      <c r="U37" s="74"/>
      <c r="V37" s="74"/>
      <c r="W37" s="74"/>
      <c r="X37" s="74"/>
      <c r="Y37" s="2"/>
      <c r="Z37" s="74"/>
      <c r="AA37" s="75"/>
      <c r="AB37" s="60"/>
    </row>
    <row r="38" spans="1:28" ht="25.35" customHeight="1">
      <c r="A38" s="63">
        <v>22</v>
      </c>
      <c r="B38" s="63">
        <v>17</v>
      </c>
      <c r="C38" s="68" t="s">
        <v>265</v>
      </c>
      <c r="D38" s="67">
        <v>930.9</v>
      </c>
      <c r="E38" s="66">
        <v>1632.86</v>
      </c>
      <c r="F38" s="70">
        <f>(D38-E38)/E38</f>
        <v>-0.4298960106806462</v>
      </c>
      <c r="G38" s="67">
        <v>149</v>
      </c>
      <c r="H38" s="66">
        <v>7</v>
      </c>
      <c r="I38" s="66">
        <f>G38/H38</f>
        <v>21.285714285714285</v>
      </c>
      <c r="J38" s="66">
        <v>1</v>
      </c>
      <c r="K38" s="66">
        <v>11</v>
      </c>
      <c r="L38" s="67">
        <v>414132</v>
      </c>
      <c r="M38" s="67">
        <v>61416</v>
      </c>
      <c r="N38" s="65">
        <v>44470</v>
      </c>
      <c r="O38" s="64" t="s">
        <v>37</v>
      </c>
      <c r="P38" s="61"/>
      <c r="Q38" s="73"/>
      <c r="R38" s="73"/>
      <c r="S38" s="73"/>
      <c r="T38" s="73"/>
      <c r="U38" s="74"/>
      <c r="V38" s="74"/>
      <c r="W38" s="75"/>
      <c r="X38" s="60"/>
      <c r="Y38" s="2"/>
      <c r="Z38" s="74"/>
      <c r="AA38" s="75"/>
    </row>
    <row r="39" spans="1:28" ht="25.35" customHeight="1">
      <c r="A39" s="63">
        <v>23</v>
      </c>
      <c r="B39" s="63">
        <v>13</v>
      </c>
      <c r="C39" s="68" t="s">
        <v>335</v>
      </c>
      <c r="D39" s="67">
        <v>848.23</v>
      </c>
      <c r="E39" s="66">
        <v>2106.41</v>
      </c>
      <c r="F39" s="70">
        <f>(D39-E39)/E39</f>
        <v>-0.59731011531468226</v>
      </c>
      <c r="G39" s="67">
        <v>193</v>
      </c>
      <c r="H39" s="66">
        <v>25</v>
      </c>
      <c r="I39" s="66">
        <f>G39/H39</f>
        <v>7.72</v>
      </c>
      <c r="J39" s="66">
        <v>3</v>
      </c>
      <c r="K39" s="66">
        <v>7</v>
      </c>
      <c r="L39" s="67">
        <v>97749</v>
      </c>
      <c r="M39" s="67">
        <v>20379</v>
      </c>
      <c r="N39" s="65">
        <v>44498</v>
      </c>
      <c r="O39" s="64" t="s">
        <v>43</v>
      </c>
      <c r="P39" s="61"/>
      <c r="Q39" s="73"/>
      <c r="R39" s="73"/>
      <c r="S39" s="73"/>
      <c r="T39" s="73"/>
      <c r="U39" s="74"/>
      <c r="V39" s="74"/>
      <c r="W39" s="75"/>
      <c r="X39" s="60"/>
      <c r="Y39" s="2"/>
      <c r="Z39" s="74"/>
      <c r="AA39" s="75"/>
    </row>
    <row r="40" spans="1:28" ht="25.35" customHeight="1">
      <c r="A40" s="63">
        <v>24</v>
      </c>
      <c r="B40" s="63">
        <v>11</v>
      </c>
      <c r="C40" s="68" t="s">
        <v>329</v>
      </c>
      <c r="D40" s="67">
        <v>713</v>
      </c>
      <c r="E40" s="66">
        <v>2689</v>
      </c>
      <c r="F40" s="70">
        <f>(D40-E40)/E40</f>
        <v>-0.73484566753439939</v>
      </c>
      <c r="G40" s="67">
        <v>127</v>
      </c>
      <c r="H40" s="66" t="s">
        <v>36</v>
      </c>
      <c r="I40" s="66" t="s">
        <v>36</v>
      </c>
      <c r="J40" s="66">
        <v>2</v>
      </c>
      <c r="K40" s="66">
        <v>3</v>
      </c>
      <c r="L40" s="67">
        <v>11539</v>
      </c>
      <c r="M40" s="67">
        <v>1774</v>
      </c>
      <c r="N40" s="65">
        <v>44526</v>
      </c>
      <c r="O40" s="64" t="s">
        <v>47</v>
      </c>
      <c r="P40" s="9"/>
      <c r="Q40" s="73"/>
      <c r="R40" s="73"/>
      <c r="S40" s="73"/>
      <c r="T40" s="73"/>
      <c r="U40" s="74"/>
      <c r="V40" s="74"/>
      <c r="W40" s="75"/>
      <c r="X40" s="60"/>
      <c r="Y40" s="2"/>
      <c r="Z40" s="74"/>
      <c r="AA40" s="75"/>
      <c r="AB40" s="60"/>
    </row>
    <row r="41" spans="1:28" ht="25.35" customHeight="1">
      <c r="A41" s="63">
        <v>25</v>
      </c>
      <c r="B41" s="63" t="s">
        <v>34</v>
      </c>
      <c r="C41" s="55" t="s">
        <v>343</v>
      </c>
      <c r="D41" s="67">
        <v>476.8</v>
      </c>
      <c r="E41" s="66" t="s">
        <v>36</v>
      </c>
      <c r="F41" s="66" t="s">
        <v>36</v>
      </c>
      <c r="G41" s="67">
        <v>95</v>
      </c>
      <c r="H41" s="66" t="s">
        <v>36</v>
      </c>
      <c r="I41" s="66" t="s">
        <v>36</v>
      </c>
      <c r="J41" s="25">
        <v>1</v>
      </c>
      <c r="K41" s="66">
        <v>1</v>
      </c>
      <c r="L41" s="67">
        <v>476.8</v>
      </c>
      <c r="M41" s="67">
        <v>95</v>
      </c>
      <c r="N41" s="65">
        <v>44540</v>
      </c>
      <c r="O41" s="64" t="s">
        <v>344</v>
      </c>
      <c r="P41" s="61"/>
      <c r="Q41" s="73"/>
      <c r="R41" s="73"/>
      <c r="S41" s="74"/>
      <c r="T41" s="74"/>
      <c r="U41" s="74"/>
      <c r="V41" s="74"/>
      <c r="W41" s="75"/>
      <c r="X41" s="60"/>
      <c r="Y41" s="60"/>
      <c r="Z41" s="74"/>
      <c r="AA41" s="75"/>
      <c r="AB41" s="60"/>
    </row>
    <row r="42" spans="1:28" ht="25.35" customHeight="1">
      <c r="A42" s="63">
        <v>26</v>
      </c>
      <c r="B42" s="63" t="s">
        <v>58</v>
      </c>
      <c r="C42" s="68" t="s">
        <v>304</v>
      </c>
      <c r="D42" s="67">
        <v>393.25</v>
      </c>
      <c r="E42" s="66" t="s">
        <v>36</v>
      </c>
      <c r="F42" s="66" t="s">
        <v>36</v>
      </c>
      <c r="G42" s="67">
        <v>79</v>
      </c>
      <c r="H42" s="66">
        <v>3</v>
      </c>
      <c r="I42" s="66">
        <f>G42/H42</f>
        <v>26.333333333333332</v>
      </c>
      <c r="J42" s="66">
        <v>2</v>
      </c>
      <c r="K42" s="66">
        <v>0</v>
      </c>
      <c r="L42" s="67">
        <v>393.25</v>
      </c>
      <c r="M42" s="67">
        <v>79</v>
      </c>
      <c r="N42" s="65" t="s">
        <v>60</v>
      </c>
      <c r="O42" s="64" t="s">
        <v>41</v>
      </c>
      <c r="P42" s="61"/>
      <c r="Q42" s="73"/>
      <c r="R42" s="73"/>
      <c r="S42" s="73"/>
      <c r="T42" s="73"/>
      <c r="U42" s="74"/>
      <c r="V42" s="74"/>
      <c r="W42" s="75"/>
      <c r="X42" s="60"/>
      <c r="Y42" s="60"/>
      <c r="Z42" s="74"/>
      <c r="AA42" s="75"/>
    </row>
    <row r="43" spans="1:28" ht="25.35" customHeight="1">
      <c r="A43" s="63">
        <v>27</v>
      </c>
      <c r="B43" s="69" t="s">
        <v>36</v>
      </c>
      <c r="C43" s="55" t="s">
        <v>302</v>
      </c>
      <c r="D43" s="67">
        <v>360</v>
      </c>
      <c r="E43" s="66" t="s">
        <v>36</v>
      </c>
      <c r="F43" s="66" t="s">
        <v>36</v>
      </c>
      <c r="G43" s="67">
        <v>48</v>
      </c>
      <c r="H43" s="25">
        <v>1</v>
      </c>
      <c r="I43" s="66">
        <f>G43/H43</f>
        <v>48</v>
      </c>
      <c r="J43" s="25">
        <v>1</v>
      </c>
      <c r="K43" s="66" t="s">
        <v>36</v>
      </c>
      <c r="L43" s="67">
        <v>116273</v>
      </c>
      <c r="M43" s="67">
        <v>25997</v>
      </c>
      <c r="N43" s="65">
        <v>41712</v>
      </c>
      <c r="O43" s="64" t="s">
        <v>303</v>
      </c>
      <c r="P43" s="61"/>
      <c r="Q43" s="73"/>
      <c r="R43" s="73"/>
      <c r="S43" s="73"/>
      <c r="T43" s="73"/>
      <c r="U43" s="74"/>
      <c r="V43" s="74"/>
      <c r="W43" s="75"/>
      <c r="X43" s="75"/>
      <c r="Y43" s="60"/>
      <c r="Z43" s="74"/>
      <c r="AA43" s="60"/>
    </row>
    <row r="44" spans="1:28" ht="25.35" customHeight="1">
      <c r="A44" s="63">
        <v>28</v>
      </c>
      <c r="B44" s="76">
        <v>25</v>
      </c>
      <c r="C44" s="68" t="s">
        <v>289</v>
      </c>
      <c r="D44" s="67">
        <v>263.2</v>
      </c>
      <c r="E44" s="66">
        <v>245</v>
      </c>
      <c r="F44" s="70">
        <f>(D44-E44)/E44</f>
        <v>7.4285714285714233E-2</v>
      </c>
      <c r="G44" s="67">
        <v>51</v>
      </c>
      <c r="H44" s="66">
        <v>5</v>
      </c>
      <c r="I44" s="66">
        <f>G44/H44</f>
        <v>10.199999999999999</v>
      </c>
      <c r="J44" s="66">
        <v>1</v>
      </c>
      <c r="K44" s="66">
        <v>3</v>
      </c>
      <c r="L44" s="67">
        <v>4083.7999999999997</v>
      </c>
      <c r="M44" s="67">
        <v>827</v>
      </c>
      <c r="N44" s="65">
        <v>44526</v>
      </c>
      <c r="O44" s="64" t="s">
        <v>182</v>
      </c>
      <c r="P44" s="61"/>
      <c r="Q44" s="73"/>
      <c r="R44" s="73"/>
      <c r="S44" s="73"/>
      <c r="T44" s="73"/>
      <c r="U44" s="73"/>
      <c r="V44" s="74"/>
      <c r="W44" s="75"/>
      <c r="X44" s="60"/>
      <c r="Y44" s="74"/>
      <c r="Z44" s="75"/>
    </row>
    <row r="45" spans="1:28" ht="25.35" customHeight="1">
      <c r="A45" s="63">
        <v>29</v>
      </c>
      <c r="B45" s="76">
        <v>23</v>
      </c>
      <c r="C45" s="55" t="s">
        <v>305</v>
      </c>
      <c r="D45" s="67">
        <v>241</v>
      </c>
      <c r="E45" s="67">
        <v>289</v>
      </c>
      <c r="F45" s="70">
        <f>(D45-E45)/E45</f>
        <v>-0.16608996539792387</v>
      </c>
      <c r="G45" s="67">
        <v>47</v>
      </c>
      <c r="H45" s="66" t="s">
        <v>36</v>
      </c>
      <c r="I45" s="66" t="s">
        <v>36</v>
      </c>
      <c r="J45" s="66">
        <v>2</v>
      </c>
      <c r="K45" s="66">
        <v>31</v>
      </c>
      <c r="L45" s="67">
        <v>17475.05</v>
      </c>
      <c r="M45" s="67">
        <v>3134</v>
      </c>
      <c r="N45" s="65">
        <v>44330</v>
      </c>
      <c r="O45" s="64" t="s">
        <v>82</v>
      </c>
      <c r="P45" s="61"/>
      <c r="Q45" s="73"/>
      <c r="R45" s="73"/>
      <c r="S45" s="73"/>
      <c r="T45" s="73"/>
      <c r="U45" s="73"/>
      <c r="V45" s="74"/>
      <c r="W45" s="75"/>
      <c r="X45" s="60"/>
      <c r="Y45" s="74"/>
      <c r="Z45" s="75"/>
    </row>
    <row r="46" spans="1:28" ht="25.35" customHeight="1">
      <c r="A46" s="63">
        <v>30</v>
      </c>
      <c r="B46" s="76">
        <v>14</v>
      </c>
      <c r="C46" s="68" t="s">
        <v>345</v>
      </c>
      <c r="D46" s="67">
        <v>207.29</v>
      </c>
      <c r="E46" s="66">
        <v>2095.0700000000002</v>
      </c>
      <c r="F46" s="70">
        <f>(D46-E46)/E46</f>
        <v>-0.90105819853274594</v>
      </c>
      <c r="G46" s="67">
        <v>47</v>
      </c>
      <c r="H46" s="66">
        <v>12</v>
      </c>
      <c r="I46" s="66">
        <f>G46/H46</f>
        <v>3.9166666666666665</v>
      </c>
      <c r="J46" s="66">
        <v>2</v>
      </c>
      <c r="K46" s="66">
        <v>10</v>
      </c>
      <c r="L46" s="67">
        <v>257178</v>
      </c>
      <c r="M46" s="67">
        <v>51141</v>
      </c>
      <c r="N46" s="65">
        <v>44477</v>
      </c>
      <c r="O46" s="64" t="s">
        <v>37</v>
      </c>
      <c r="P46" s="61"/>
      <c r="Q46" s="73"/>
      <c r="R46" s="73"/>
      <c r="S46" s="73"/>
      <c r="T46" s="73"/>
      <c r="U46" s="74"/>
      <c r="V46" s="74"/>
      <c r="W46" s="75"/>
      <c r="X46" s="75"/>
      <c r="Y46" s="60"/>
      <c r="Z46" s="60"/>
      <c r="AA46" s="74"/>
    </row>
    <row r="47" spans="1:28" ht="25.2" customHeight="1">
      <c r="A47" s="41"/>
      <c r="B47" s="41"/>
      <c r="C47" s="52" t="s">
        <v>90</v>
      </c>
      <c r="D47" s="62">
        <f>SUM(D35:D46)</f>
        <v>232705.20000000004</v>
      </c>
      <c r="E47" s="62">
        <v>233338.94999999998</v>
      </c>
      <c r="F47" s="20">
        <f>(D47-E47)/E47</f>
        <v>-2.716006050425537E-3</v>
      </c>
      <c r="G47" s="62">
        <f>SUM(G35:G46)</f>
        <v>37430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7" ht="25.35" customHeight="1">
      <c r="A49" s="63">
        <v>31</v>
      </c>
      <c r="B49" s="69" t="s">
        <v>36</v>
      </c>
      <c r="C49" s="55" t="s">
        <v>346</v>
      </c>
      <c r="D49" s="67">
        <v>177.5</v>
      </c>
      <c r="E49" s="66" t="s">
        <v>36</v>
      </c>
      <c r="F49" s="66" t="s">
        <v>36</v>
      </c>
      <c r="G49" s="67">
        <v>69</v>
      </c>
      <c r="H49" s="25">
        <v>10</v>
      </c>
      <c r="I49" s="66">
        <f>G49/H49</f>
        <v>6.9</v>
      </c>
      <c r="J49" s="66">
        <v>2</v>
      </c>
      <c r="K49" s="66" t="s">
        <v>36</v>
      </c>
      <c r="L49" s="67">
        <v>87813</v>
      </c>
      <c r="M49" s="67">
        <v>18645</v>
      </c>
      <c r="N49" s="65">
        <v>44008</v>
      </c>
      <c r="O49" s="64" t="s">
        <v>39</v>
      </c>
      <c r="P49" s="61"/>
      <c r="Q49" s="73"/>
      <c r="R49" s="73"/>
      <c r="S49" s="73"/>
      <c r="T49" s="73"/>
      <c r="U49" s="74"/>
      <c r="V49" s="74"/>
      <c r="W49" s="60"/>
      <c r="X49" s="75"/>
      <c r="Y49" s="60"/>
      <c r="Z49" s="75"/>
      <c r="AA49" s="74"/>
    </row>
    <row r="50" spans="1:27" ht="25.35" customHeight="1">
      <c r="A50" s="63">
        <v>32</v>
      </c>
      <c r="B50" s="76">
        <v>26</v>
      </c>
      <c r="C50" s="68" t="s">
        <v>294</v>
      </c>
      <c r="D50" s="67">
        <v>174.5</v>
      </c>
      <c r="E50" s="66">
        <v>171.5</v>
      </c>
      <c r="F50" s="70">
        <f>(D50-E50)/E50</f>
        <v>1.7492711370262391E-2</v>
      </c>
      <c r="G50" s="67">
        <v>43</v>
      </c>
      <c r="H50" s="66" t="s">
        <v>36</v>
      </c>
      <c r="I50" s="66" t="s">
        <v>36</v>
      </c>
      <c r="J50" s="66">
        <v>3</v>
      </c>
      <c r="K50" s="66">
        <v>4</v>
      </c>
      <c r="L50" s="67">
        <v>2295.91</v>
      </c>
      <c r="M50" s="67">
        <v>427</v>
      </c>
      <c r="N50" s="65">
        <v>44519</v>
      </c>
      <c r="O50" s="64" t="s">
        <v>82</v>
      </c>
      <c r="P50" s="9"/>
      <c r="Q50" s="73"/>
      <c r="R50" s="73"/>
      <c r="S50" s="75"/>
      <c r="T50" s="75"/>
      <c r="U50" s="74"/>
      <c r="V50" s="74"/>
      <c r="W50" s="60"/>
      <c r="X50" s="75"/>
      <c r="Z50" s="75"/>
      <c r="AA50" s="74"/>
    </row>
    <row r="51" spans="1:27" ht="25.35" customHeight="1">
      <c r="A51" s="63">
        <v>33</v>
      </c>
      <c r="B51" s="66" t="s">
        <v>36</v>
      </c>
      <c r="C51" s="68" t="s">
        <v>330</v>
      </c>
      <c r="D51" s="67">
        <v>167.49</v>
      </c>
      <c r="E51" s="66" t="s">
        <v>36</v>
      </c>
      <c r="F51" s="66" t="s">
        <v>36</v>
      </c>
      <c r="G51" s="67">
        <v>65</v>
      </c>
      <c r="H51" s="66">
        <v>6</v>
      </c>
      <c r="I51" s="66">
        <f>G51/H51</f>
        <v>10.833333333333334</v>
      </c>
      <c r="J51" s="66">
        <v>1</v>
      </c>
      <c r="K51" s="66" t="s">
        <v>36</v>
      </c>
      <c r="L51" s="67">
        <v>53654.69</v>
      </c>
      <c r="M51" s="67">
        <v>11127</v>
      </c>
      <c r="N51" s="65">
        <v>44323</v>
      </c>
      <c r="O51" s="64" t="s">
        <v>56</v>
      </c>
      <c r="P51" s="9"/>
      <c r="Q51" s="73"/>
      <c r="R51" s="73"/>
      <c r="S51" s="73"/>
      <c r="T51" s="73"/>
      <c r="U51" s="74"/>
      <c r="V51" s="74"/>
      <c r="W51" s="60"/>
      <c r="X51" s="75"/>
      <c r="Z51" s="75"/>
      <c r="AA51" s="74"/>
    </row>
    <row r="52" spans="1:27" ht="25.35" customHeight="1">
      <c r="A52" s="63">
        <v>34</v>
      </c>
      <c r="B52" s="69" t="s">
        <v>36</v>
      </c>
      <c r="C52" s="68" t="s">
        <v>331</v>
      </c>
      <c r="D52" s="67">
        <v>142.5</v>
      </c>
      <c r="E52" s="66" t="s">
        <v>36</v>
      </c>
      <c r="F52" s="66" t="s">
        <v>36</v>
      </c>
      <c r="G52" s="67">
        <v>53</v>
      </c>
      <c r="H52" s="66">
        <v>7</v>
      </c>
      <c r="I52" s="66">
        <f>G52/H52</f>
        <v>7.5714285714285712</v>
      </c>
      <c r="J52" s="66">
        <v>1</v>
      </c>
      <c r="K52" s="66" t="s">
        <v>36</v>
      </c>
      <c r="L52" s="67">
        <v>83021</v>
      </c>
      <c r="M52" s="67">
        <v>18496</v>
      </c>
      <c r="N52" s="65">
        <v>44351</v>
      </c>
      <c r="O52" s="64" t="s">
        <v>37</v>
      </c>
      <c r="P52" s="61"/>
      <c r="Q52" s="73"/>
      <c r="R52" s="73"/>
      <c r="S52" s="73"/>
      <c r="T52" s="73"/>
      <c r="U52" s="74"/>
      <c r="V52" s="74"/>
      <c r="W52" s="74"/>
      <c r="X52" s="60"/>
      <c r="Z52" s="75"/>
      <c r="AA52" s="75"/>
    </row>
    <row r="53" spans="1:27" ht="25.35" customHeight="1">
      <c r="A53" s="63">
        <v>35</v>
      </c>
      <c r="B53" s="69" t="s">
        <v>36</v>
      </c>
      <c r="C53" s="68" t="s">
        <v>334</v>
      </c>
      <c r="D53" s="67">
        <v>67.5</v>
      </c>
      <c r="E53" s="66" t="s">
        <v>36</v>
      </c>
      <c r="F53" s="66" t="s">
        <v>36</v>
      </c>
      <c r="G53" s="67">
        <v>27</v>
      </c>
      <c r="H53" s="66">
        <v>7</v>
      </c>
      <c r="I53" s="66">
        <f>G53/H53</f>
        <v>3.8571428571428572</v>
      </c>
      <c r="J53" s="66">
        <v>1</v>
      </c>
      <c r="K53" s="66" t="s">
        <v>36</v>
      </c>
      <c r="L53" s="67">
        <v>229347</v>
      </c>
      <c r="M53" s="67">
        <v>49000</v>
      </c>
      <c r="N53" s="65">
        <v>44078</v>
      </c>
      <c r="O53" s="64" t="s">
        <v>37</v>
      </c>
      <c r="P53" s="61"/>
      <c r="Q53" s="73"/>
      <c r="R53" s="73"/>
      <c r="S53" s="73"/>
      <c r="T53" s="73"/>
      <c r="U53" s="74"/>
      <c r="V53" s="74"/>
      <c r="W53" s="60"/>
      <c r="X53" s="75"/>
      <c r="Z53" s="75"/>
      <c r="AA53" s="74"/>
    </row>
    <row r="54" spans="1:27" ht="25.35" customHeight="1">
      <c r="A54" s="63">
        <v>36</v>
      </c>
      <c r="B54" s="63">
        <v>24</v>
      </c>
      <c r="C54" s="68" t="s">
        <v>347</v>
      </c>
      <c r="D54" s="67">
        <v>37.5</v>
      </c>
      <c r="E54" s="66">
        <v>267.08</v>
      </c>
      <c r="F54" s="70">
        <f>(D54-E54)/E54</f>
        <v>-0.85959263142129694</v>
      </c>
      <c r="G54" s="67">
        <v>7</v>
      </c>
      <c r="H54" s="66" t="s">
        <v>36</v>
      </c>
      <c r="I54" s="66" t="s">
        <v>36</v>
      </c>
      <c r="J54" s="66">
        <v>2</v>
      </c>
      <c r="K54" s="66">
        <v>2</v>
      </c>
      <c r="L54" s="67">
        <v>304.58</v>
      </c>
      <c r="M54" s="67">
        <v>66</v>
      </c>
      <c r="N54" s="65">
        <v>44533</v>
      </c>
      <c r="O54" s="64" t="s">
        <v>82</v>
      </c>
      <c r="P54" s="61"/>
      <c r="Q54" s="73"/>
      <c r="R54" s="73"/>
      <c r="S54" s="73"/>
      <c r="T54" s="73"/>
      <c r="U54" s="74"/>
      <c r="V54" s="74"/>
      <c r="W54" s="60"/>
      <c r="X54" s="75"/>
      <c r="Z54" s="75"/>
      <c r="AA54" s="74"/>
    </row>
    <row r="55" spans="1:27" ht="25.35" customHeight="1">
      <c r="A55" s="63">
        <v>37</v>
      </c>
      <c r="B55" s="66" t="s">
        <v>36</v>
      </c>
      <c r="C55" s="55" t="s">
        <v>147</v>
      </c>
      <c r="D55" s="67">
        <v>30</v>
      </c>
      <c r="E55" s="66" t="s">
        <v>36</v>
      </c>
      <c r="F55" s="66" t="s">
        <v>36</v>
      </c>
      <c r="G55" s="67">
        <v>15</v>
      </c>
      <c r="H55" s="25">
        <v>1</v>
      </c>
      <c r="I55" s="66">
        <f>G55/H55</f>
        <v>15</v>
      </c>
      <c r="J55" s="66">
        <v>1</v>
      </c>
      <c r="K55" s="66" t="s">
        <v>36</v>
      </c>
      <c r="L55" s="67">
        <v>1390579.11</v>
      </c>
      <c r="M55" s="67">
        <v>262254</v>
      </c>
      <c r="N55" s="65">
        <v>43385</v>
      </c>
      <c r="O55" s="64" t="s">
        <v>41</v>
      </c>
      <c r="P55" s="61"/>
      <c r="V55" s="61"/>
      <c r="W55" s="61"/>
      <c r="X55" s="60"/>
      <c r="Z55" s="60"/>
      <c r="AA55" s="60"/>
    </row>
    <row r="56" spans="1:27" ht="25.35" customHeight="1">
      <c r="A56" s="63">
        <v>38</v>
      </c>
      <c r="B56" s="23">
        <v>30</v>
      </c>
      <c r="C56" s="68" t="s">
        <v>319</v>
      </c>
      <c r="D56" s="67">
        <v>2.5</v>
      </c>
      <c r="E56" s="66">
        <v>20</v>
      </c>
      <c r="F56" s="70">
        <f>(D56-E56)/E56</f>
        <v>-0.875</v>
      </c>
      <c r="G56" s="67">
        <v>1</v>
      </c>
      <c r="H56" s="66">
        <v>1</v>
      </c>
      <c r="I56" s="66">
        <f>G56/H56</f>
        <v>1</v>
      </c>
      <c r="J56" s="66">
        <v>1</v>
      </c>
      <c r="K56" s="66">
        <v>6</v>
      </c>
      <c r="L56" s="67">
        <v>608.24</v>
      </c>
      <c r="M56" s="67">
        <v>120</v>
      </c>
      <c r="N56" s="65">
        <v>44505</v>
      </c>
      <c r="O56" s="64" t="s">
        <v>320</v>
      </c>
      <c r="P56" s="61"/>
      <c r="Q56" s="73"/>
      <c r="R56" s="73"/>
      <c r="S56" s="73"/>
      <c r="W56" s="2"/>
      <c r="X56" s="4"/>
      <c r="Z56" s="60"/>
      <c r="AA56" s="4"/>
    </row>
    <row r="57" spans="1:27" ht="25.35" customHeight="1">
      <c r="A57" s="41"/>
      <c r="B57" s="41"/>
      <c r="C57" s="52" t="s">
        <v>348</v>
      </c>
      <c r="D57" s="62">
        <f>SUM(D47:D56)</f>
        <v>233504.69000000003</v>
      </c>
      <c r="E57" s="62">
        <v>233342.44999999998</v>
      </c>
      <c r="F57" s="20">
        <f>(D57-E57)/E57</f>
        <v>6.9528711985345534E-4</v>
      </c>
      <c r="G57" s="62">
        <f t="shared" ref="G57" si="3">SUM(G47:G56)</f>
        <v>37710</v>
      </c>
      <c r="H57" s="62"/>
      <c r="I57" s="43"/>
      <c r="J57" s="42"/>
      <c r="K57" s="44"/>
      <c r="L57" s="45"/>
      <c r="M57" s="49"/>
      <c r="N57" s="46"/>
      <c r="O57" s="53"/>
      <c r="R57" s="61"/>
    </row>
    <row r="58" spans="1:27" ht="23.1" customHeight="1"/>
    <row r="59" spans="1:27" ht="17.25" customHeight="1"/>
    <row r="70" spans="16:18">
      <c r="R70" s="61"/>
    </row>
    <row r="75" spans="16:18">
      <c r="P75" s="61"/>
    </row>
    <row r="79" spans="16:18" ht="12" customHeight="1"/>
  </sheetData>
  <sortState xmlns:xlrd2="http://schemas.microsoft.com/office/spreadsheetml/2017/richdata2" ref="B13:O56">
    <sortCondition descending="1" ref="D13:D56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A1A40-E526-4F7F-9FED-94C21E75344C}">
  <dimension ref="A1:AB72"/>
  <sheetViews>
    <sheetView topLeftCell="A16" zoomScale="60" zoomScaleNormal="60" workbookViewId="0">
      <selection activeCell="L49" sqref="L49:M4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3.6640625" style="1" customWidth="1"/>
    <col min="25" max="25" width="12" style="1" bestFit="1" customWidth="1"/>
    <col min="26" max="26" width="10.88671875" style="1" bestFit="1" customWidth="1"/>
    <col min="27" max="27" width="12.5546875" style="1" bestFit="1" customWidth="1"/>
    <col min="28" max="16384" width="8.88671875" style="1"/>
  </cols>
  <sheetData>
    <row r="1" spans="1:28" ht="19.5" customHeight="1">
      <c r="E1" s="30" t="s">
        <v>349</v>
      </c>
      <c r="F1" s="30"/>
      <c r="G1" s="30"/>
      <c r="H1" s="30"/>
      <c r="I1" s="30"/>
    </row>
    <row r="2" spans="1:28" ht="19.5" customHeight="1">
      <c r="E2" s="30" t="s">
        <v>350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8" ht="21.6">
      <c r="A6" s="207"/>
      <c r="B6" s="207"/>
      <c r="C6" s="212"/>
      <c r="D6" s="32" t="s">
        <v>339</v>
      </c>
      <c r="E6" s="32" t="s">
        <v>351</v>
      </c>
      <c r="F6" s="212"/>
      <c r="G6" s="212" t="s">
        <v>339</v>
      </c>
      <c r="H6" s="212"/>
      <c r="I6" s="212"/>
      <c r="J6" s="212"/>
      <c r="K6" s="212"/>
      <c r="L6" s="212"/>
      <c r="M6" s="212"/>
      <c r="N6" s="212"/>
      <c r="O6" s="212"/>
    </row>
    <row r="7" spans="1:28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8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28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8" ht="21.6">
      <c r="A10" s="207"/>
      <c r="B10" s="207"/>
      <c r="C10" s="212"/>
      <c r="D10" s="84" t="s">
        <v>340</v>
      </c>
      <c r="E10" s="84" t="s">
        <v>352</v>
      </c>
      <c r="F10" s="212"/>
      <c r="G10" s="84" t="s">
        <v>340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8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8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4"/>
      <c r="X12" s="60"/>
      <c r="Y12" s="60"/>
      <c r="AA12" s="2"/>
    </row>
    <row r="13" spans="1:28" ht="25.35" customHeight="1">
      <c r="A13" s="63">
        <v>1</v>
      </c>
      <c r="B13" s="63">
        <v>1</v>
      </c>
      <c r="C13" s="68" t="s">
        <v>161</v>
      </c>
      <c r="D13" s="67">
        <v>123112.14</v>
      </c>
      <c r="E13" s="66">
        <v>198023.17</v>
      </c>
      <c r="F13" s="70">
        <f>(D13-E13)/E13</f>
        <v>-0.37829426728195498</v>
      </c>
      <c r="G13" s="67">
        <v>17218</v>
      </c>
      <c r="H13" s="66">
        <v>352</v>
      </c>
      <c r="I13" s="66">
        <f t="shared" ref="I13:I18" si="0">G13/H13</f>
        <v>48.914772727272727</v>
      </c>
      <c r="J13" s="66">
        <v>18</v>
      </c>
      <c r="K13" s="66">
        <v>2</v>
      </c>
      <c r="L13" s="67">
        <v>346406</v>
      </c>
      <c r="M13" s="67">
        <v>48581</v>
      </c>
      <c r="N13" s="65">
        <v>44526</v>
      </c>
      <c r="O13" s="64" t="s">
        <v>37</v>
      </c>
      <c r="P13" s="61"/>
      <c r="Q13" s="73"/>
      <c r="R13" s="73"/>
      <c r="S13" s="73"/>
      <c r="T13" s="73"/>
      <c r="U13" s="74"/>
      <c r="V13" s="74"/>
      <c r="W13" s="60"/>
      <c r="X13" s="74"/>
      <c r="Y13" s="75"/>
      <c r="Z13" s="60"/>
      <c r="AA13" s="75"/>
    </row>
    <row r="14" spans="1:28" ht="25.35" customHeight="1">
      <c r="A14" s="63">
        <v>2</v>
      </c>
      <c r="B14" s="63">
        <v>2</v>
      </c>
      <c r="C14" s="68" t="s">
        <v>171</v>
      </c>
      <c r="D14" s="67">
        <v>26820.54</v>
      </c>
      <c r="E14" s="66">
        <v>55561.56</v>
      </c>
      <c r="F14" s="70">
        <f>(D14-E14)/E14</f>
        <v>-0.51728245211257562</v>
      </c>
      <c r="G14" s="67">
        <v>5306</v>
      </c>
      <c r="H14" s="66">
        <v>256</v>
      </c>
      <c r="I14" s="66">
        <f t="shared" si="0"/>
        <v>20.7265625</v>
      </c>
      <c r="J14" s="66">
        <v>18</v>
      </c>
      <c r="K14" s="66">
        <v>2</v>
      </c>
      <c r="L14" s="67">
        <v>82859</v>
      </c>
      <c r="M14" s="67">
        <v>16486</v>
      </c>
      <c r="N14" s="65">
        <v>44526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5"/>
      <c r="Y14" s="74"/>
      <c r="Z14" s="2"/>
      <c r="AA14" s="60"/>
    </row>
    <row r="15" spans="1:28" ht="25.35" customHeight="1">
      <c r="A15" s="63">
        <v>3</v>
      </c>
      <c r="B15" s="63" t="s">
        <v>34</v>
      </c>
      <c r="C15" s="68" t="s">
        <v>316</v>
      </c>
      <c r="D15" s="67">
        <v>16208.16</v>
      </c>
      <c r="E15" s="66" t="s">
        <v>36</v>
      </c>
      <c r="F15" s="66" t="s">
        <v>36</v>
      </c>
      <c r="G15" s="67">
        <v>2473</v>
      </c>
      <c r="H15" s="66">
        <v>196</v>
      </c>
      <c r="I15" s="66">
        <f t="shared" si="0"/>
        <v>12.61734693877551</v>
      </c>
      <c r="J15" s="66">
        <v>15</v>
      </c>
      <c r="K15" s="66">
        <v>1</v>
      </c>
      <c r="L15" s="67">
        <v>17175.7</v>
      </c>
      <c r="M15" s="67">
        <v>2633</v>
      </c>
      <c r="N15" s="65">
        <v>44533</v>
      </c>
      <c r="O15" s="64" t="s">
        <v>142</v>
      </c>
      <c r="P15" s="61"/>
      <c r="Q15" s="73"/>
      <c r="R15" s="73"/>
      <c r="S15" s="73"/>
      <c r="T15" s="73"/>
      <c r="U15" s="74"/>
      <c r="V15" s="74"/>
      <c r="W15" s="75"/>
      <c r="X15" s="75"/>
      <c r="Y15" s="60"/>
      <c r="Z15" s="2"/>
      <c r="AA15" s="74"/>
      <c r="AB15" s="60"/>
    </row>
    <row r="16" spans="1:28" ht="25.35" customHeight="1">
      <c r="A16" s="63">
        <v>4</v>
      </c>
      <c r="B16" s="63" t="s">
        <v>34</v>
      </c>
      <c r="C16" s="68" t="s">
        <v>315</v>
      </c>
      <c r="D16" s="67">
        <v>11125.42</v>
      </c>
      <c r="E16" s="66" t="s">
        <v>36</v>
      </c>
      <c r="F16" s="66" t="s">
        <v>36</v>
      </c>
      <c r="G16" s="67">
        <v>1737</v>
      </c>
      <c r="H16" s="66">
        <v>122</v>
      </c>
      <c r="I16" s="66">
        <f t="shared" si="0"/>
        <v>14.237704918032787</v>
      </c>
      <c r="J16" s="66">
        <v>10</v>
      </c>
      <c r="K16" s="66">
        <v>1</v>
      </c>
      <c r="L16" s="67">
        <v>11512.77</v>
      </c>
      <c r="M16" s="67">
        <v>1800</v>
      </c>
      <c r="N16" s="65">
        <v>44533</v>
      </c>
      <c r="O16" s="64" t="s">
        <v>41</v>
      </c>
      <c r="P16" s="61"/>
      <c r="Q16" s="73"/>
      <c r="R16" s="73"/>
      <c r="S16" s="73"/>
      <c r="T16" s="73"/>
      <c r="U16" s="74"/>
      <c r="V16" s="74"/>
      <c r="W16" s="75"/>
      <c r="X16" s="75"/>
      <c r="Y16" s="60"/>
      <c r="Z16" s="2"/>
      <c r="AA16" s="74"/>
      <c r="AB16" s="60"/>
    </row>
    <row r="17" spans="1:28" ht="25.35" customHeight="1">
      <c r="A17" s="63">
        <v>5</v>
      </c>
      <c r="B17" s="63" t="s">
        <v>34</v>
      </c>
      <c r="C17" s="68" t="s">
        <v>85</v>
      </c>
      <c r="D17" s="67">
        <v>8622.5499999999993</v>
      </c>
      <c r="E17" s="66" t="s">
        <v>36</v>
      </c>
      <c r="F17" s="66" t="s">
        <v>36</v>
      </c>
      <c r="G17" s="67">
        <v>1853</v>
      </c>
      <c r="H17" s="66">
        <v>171</v>
      </c>
      <c r="I17" s="66">
        <f t="shared" si="0"/>
        <v>10.836257309941521</v>
      </c>
      <c r="J17" s="66">
        <v>17</v>
      </c>
      <c r="K17" s="66">
        <v>1</v>
      </c>
      <c r="L17" s="67">
        <v>8622.5499999999993</v>
      </c>
      <c r="M17" s="67">
        <v>1853</v>
      </c>
      <c r="N17" s="65">
        <v>44533</v>
      </c>
      <c r="O17" s="64" t="s">
        <v>41</v>
      </c>
      <c r="P17" s="61"/>
      <c r="Q17" s="73"/>
      <c r="R17" s="73"/>
      <c r="S17" s="73"/>
      <c r="T17" s="73"/>
      <c r="U17" s="74"/>
      <c r="V17" s="74"/>
      <c r="W17" s="75"/>
      <c r="X17" s="60"/>
      <c r="Y17" s="74"/>
      <c r="Z17" s="2"/>
      <c r="AA17" s="75"/>
      <c r="AB17" s="60"/>
    </row>
    <row r="18" spans="1:28" ht="25.35" customHeight="1">
      <c r="A18" s="63">
        <v>6</v>
      </c>
      <c r="B18" s="63">
        <v>3</v>
      </c>
      <c r="C18" s="68" t="s">
        <v>326</v>
      </c>
      <c r="D18" s="67">
        <v>6952.73</v>
      </c>
      <c r="E18" s="66">
        <v>17523.64</v>
      </c>
      <c r="F18" s="70">
        <f>(D18-E18)/E18</f>
        <v>-0.6032371128372872</v>
      </c>
      <c r="G18" s="67">
        <v>1188</v>
      </c>
      <c r="H18" s="66">
        <v>87</v>
      </c>
      <c r="I18" s="66">
        <f t="shared" si="0"/>
        <v>13.655172413793103</v>
      </c>
      <c r="J18" s="66">
        <v>8</v>
      </c>
      <c r="K18" s="66">
        <v>3</v>
      </c>
      <c r="L18" s="67">
        <v>69945.289999999994</v>
      </c>
      <c r="M18" s="67">
        <v>10777</v>
      </c>
      <c r="N18" s="65">
        <v>44519</v>
      </c>
      <c r="O18" s="64" t="s">
        <v>142</v>
      </c>
      <c r="P18" s="61"/>
      <c r="Q18" s="73"/>
      <c r="R18" s="73"/>
      <c r="S18" s="73"/>
      <c r="T18" s="73"/>
      <c r="U18" s="74"/>
      <c r="V18" s="74"/>
      <c r="W18" s="75"/>
      <c r="X18" s="60"/>
      <c r="Y18" s="74"/>
      <c r="Z18" s="2"/>
      <c r="AA18" s="75"/>
      <c r="AB18" s="60"/>
    </row>
    <row r="19" spans="1:28" ht="25.35" customHeight="1">
      <c r="A19" s="63">
        <v>7</v>
      </c>
      <c r="B19" s="63" t="s">
        <v>34</v>
      </c>
      <c r="C19" s="68" t="s">
        <v>278</v>
      </c>
      <c r="D19" s="67">
        <v>5727</v>
      </c>
      <c r="E19" s="66" t="s">
        <v>36</v>
      </c>
      <c r="F19" s="66" t="s">
        <v>36</v>
      </c>
      <c r="G19" s="67">
        <v>1282</v>
      </c>
      <c r="H19" s="66" t="s">
        <v>36</v>
      </c>
      <c r="I19" s="66" t="s">
        <v>36</v>
      </c>
      <c r="J19" s="66">
        <v>18</v>
      </c>
      <c r="K19" s="66">
        <v>1</v>
      </c>
      <c r="L19" s="67">
        <v>5727</v>
      </c>
      <c r="M19" s="67">
        <v>1282</v>
      </c>
      <c r="N19" s="65">
        <v>44533</v>
      </c>
      <c r="O19" s="64" t="s">
        <v>47</v>
      </c>
      <c r="P19" s="61"/>
      <c r="Q19" s="73"/>
      <c r="R19" s="73"/>
      <c r="S19" s="73"/>
      <c r="T19" s="73"/>
      <c r="U19" s="74"/>
      <c r="V19" s="74"/>
      <c r="W19" s="75"/>
      <c r="X19" s="60"/>
      <c r="Y19" s="74"/>
      <c r="Z19" s="2"/>
      <c r="AA19" s="75"/>
      <c r="AB19" s="60"/>
    </row>
    <row r="20" spans="1:28" ht="25.35" customHeight="1">
      <c r="A20" s="63">
        <v>8</v>
      </c>
      <c r="B20" s="63">
        <v>5</v>
      </c>
      <c r="C20" s="68" t="s">
        <v>318</v>
      </c>
      <c r="D20" s="67">
        <v>5495</v>
      </c>
      <c r="E20" s="66">
        <v>10943</v>
      </c>
      <c r="F20" s="70">
        <f>(D20-E20)/E20</f>
        <v>-0.49785250845289225</v>
      </c>
      <c r="G20" s="67">
        <v>1037</v>
      </c>
      <c r="H20" s="66" t="s">
        <v>36</v>
      </c>
      <c r="I20" s="66" t="s">
        <v>36</v>
      </c>
      <c r="J20" s="66">
        <v>9</v>
      </c>
      <c r="K20" s="66">
        <v>4</v>
      </c>
      <c r="L20" s="67">
        <v>67625</v>
      </c>
      <c r="M20" s="67">
        <v>13261</v>
      </c>
      <c r="N20" s="65">
        <v>44512</v>
      </c>
      <c r="O20" s="64" t="s">
        <v>47</v>
      </c>
      <c r="P20" s="61"/>
      <c r="Q20" s="73"/>
      <c r="R20" s="73"/>
      <c r="S20" s="73"/>
      <c r="T20" s="73"/>
      <c r="U20" s="74"/>
      <c r="V20" s="74"/>
      <c r="W20" s="75"/>
      <c r="X20" s="60"/>
      <c r="Y20" s="74"/>
      <c r="Z20" s="2"/>
      <c r="AA20" s="75"/>
      <c r="AB20" s="60"/>
    </row>
    <row r="21" spans="1:28" ht="25.35" customHeight="1">
      <c r="A21" s="63">
        <v>9</v>
      </c>
      <c r="B21" s="63" t="s">
        <v>34</v>
      </c>
      <c r="C21" s="68" t="s">
        <v>162</v>
      </c>
      <c r="D21" s="67">
        <v>5216.5300000000007</v>
      </c>
      <c r="E21" s="66" t="s">
        <v>36</v>
      </c>
      <c r="F21" s="66" t="s">
        <v>36</v>
      </c>
      <c r="G21" s="67">
        <v>917</v>
      </c>
      <c r="H21" s="66">
        <v>87</v>
      </c>
      <c r="I21" s="66">
        <f>G21/H21</f>
        <v>10.540229885057471</v>
      </c>
      <c r="J21" s="66">
        <v>15</v>
      </c>
      <c r="K21" s="66">
        <v>1</v>
      </c>
      <c r="L21" s="67">
        <v>5216.53</v>
      </c>
      <c r="M21" s="67">
        <v>917</v>
      </c>
      <c r="N21" s="65">
        <v>44533</v>
      </c>
      <c r="O21" s="64" t="s">
        <v>50</v>
      </c>
      <c r="P21" s="61"/>
      <c r="Q21" s="73"/>
      <c r="R21" s="73"/>
      <c r="S21" s="73"/>
      <c r="T21" s="73"/>
      <c r="U21" s="74"/>
      <c r="V21" s="74"/>
      <c r="W21" s="75"/>
      <c r="X21" s="60"/>
      <c r="Y21" s="74"/>
      <c r="Z21" s="2"/>
      <c r="AA21" s="75"/>
      <c r="AB21" s="60"/>
    </row>
    <row r="22" spans="1:28" ht="25.35" customHeight="1">
      <c r="A22" s="63">
        <v>10</v>
      </c>
      <c r="B22" s="63" t="s">
        <v>34</v>
      </c>
      <c r="C22" s="68" t="s">
        <v>149</v>
      </c>
      <c r="D22" s="67">
        <v>2930.83</v>
      </c>
      <c r="E22" s="66" t="s">
        <v>36</v>
      </c>
      <c r="F22" s="66" t="s">
        <v>36</v>
      </c>
      <c r="G22" s="67">
        <v>604</v>
      </c>
      <c r="H22" s="66">
        <v>12</v>
      </c>
      <c r="I22" s="66">
        <f>G22/H22</f>
        <v>50.333333333333336</v>
      </c>
      <c r="J22" s="66">
        <v>7</v>
      </c>
      <c r="K22" s="66">
        <v>1</v>
      </c>
      <c r="L22" s="67">
        <v>2930.83</v>
      </c>
      <c r="M22" s="67">
        <v>604</v>
      </c>
      <c r="N22" s="65">
        <v>44533</v>
      </c>
      <c r="O22" s="64" t="s">
        <v>139</v>
      </c>
      <c r="P22" s="61"/>
      <c r="Q22" s="73"/>
      <c r="R22" s="73"/>
      <c r="S22" s="73"/>
      <c r="T22" s="73"/>
      <c r="U22" s="74"/>
      <c r="V22" s="74"/>
      <c r="W22" s="74"/>
      <c r="X22" s="74"/>
      <c r="Y22" s="74"/>
      <c r="Z22" s="2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212210.9</v>
      </c>
      <c r="E23" s="62">
        <v>323738.05999999994</v>
      </c>
      <c r="F23" s="20">
        <f t="shared" ref="F23" si="1">(D23-E23)/E23</f>
        <v>-0.34449814149130309</v>
      </c>
      <c r="G23" s="62">
        <f t="shared" ref="G23" si="2">SUM(G13:G22)</f>
        <v>33615</v>
      </c>
      <c r="H23" s="62"/>
      <c r="I23" s="43"/>
      <c r="J23" s="42"/>
      <c r="K23" s="44"/>
      <c r="L23" s="45"/>
      <c r="M23" s="49"/>
      <c r="N23" s="46"/>
      <c r="O23" s="53"/>
      <c r="P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1"/>
    </row>
    <row r="25" spans="1:28" ht="25.35" customHeight="1">
      <c r="A25" s="63">
        <v>11</v>
      </c>
      <c r="B25" s="63">
        <v>6</v>
      </c>
      <c r="C25" s="68" t="s">
        <v>329</v>
      </c>
      <c r="D25" s="67">
        <v>2689</v>
      </c>
      <c r="E25" s="66">
        <v>8137</v>
      </c>
      <c r="F25" s="70">
        <f t="shared" ref="F25:F35" si="3">(D25-E25)/E25</f>
        <v>-0.66953422637335624</v>
      </c>
      <c r="G25" s="67">
        <v>386</v>
      </c>
      <c r="H25" s="66" t="s">
        <v>36</v>
      </c>
      <c r="I25" s="66" t="s">
        <v>36</v>
      </c>
      <c r="J25" s="66">
        <v>4</v>
      </c>
      <c r="K25" s="66">
        <v>2</v>
      </c>
      <c r="L25" s="67">
        <v>10826</v>
      </c>
      <c r="M25" s="67">
        <v>1647</v>
      </c>
      <c r="N25" s="65">
        <v>44526</v>
      </c>
      <c r="O25" s="64" t="s">
        <v>47</v>
      </c>
      <c r="P25" s="61"/>
      <c r="Q25" s="73"/>
      <c r="R25" s="73"/>
      <c r="S25" s="73"/>
      <c r="T25" s="73"/>
      <c r="U25" s="74"/>
      <c r="V25" s="74"/>
      <c r="W25" s="75"/>
      <c r="X25" s="60"/>
      <c r="Y25" s="74"/>
      <c r="Z25" s="2"/>
      <c r="AA25" s="75"/>
    </row>
    <row r="26" spans="1:28" ht="25.35" customHeight="1">
      <c r="A26" s="63">
        <v>12</v>
      </c>
      <c r="B26" s="63">
        <v>4</v>
      </c>
      <c r="C26" s="68" t="s">
        <v>342</v>
      </c>
      <c r="D26" s="67">
        <v>2580.94</v>
      </c>
      <c r="E26" s="66">
        <v>12051.37</v>
      </c>
      <c r="F26" s="70">
        <f t="shared" si="3"/>
        <v>-0.78583845654062567</v>
      </c>
      <c r="G26" s="67">
        <v>366</v>
      </c>
      <c r="H26" s="66">
        <v>19</v>
      </c>
      <c r="I26" s="66">
        <f t="shared" ref="I26:I34" si="4">G26/H26</f>
        <v>19.263157894736842</v>
      </c>
      <c r="J26" s="66">
        <v>4</v>
      </c>
      <c r="K26" s="66">
        <v>5</v>
      </c>
      <c r="L26" s="67">
        <v>169306</v>
      </c>
      <c r="M26" s="67">
        <v>24246</v>
      </c>
      <c r="N26" s="65">
        <v>44505</v>
      </c>
      <c r="O26" s="64" t="s">
        <v>43</v>
      </c>
      <c r="P26" s="61"/>
      <c r="Q26" s="73"/>
      <c r="R26" s="73"/>
      <c r="S26" s="73"/>
      <c r="T26" s="73"/>
      <c r="U26" s="74"/>
      <c r="V26" s="74"/>
      <c r="W26" s="75"/>
      <c r="X26" s="75"/>
      <c r="Y26" s="60"/>
      <c r="Z26" s="2"/>
      <c r="AA26" s="74"/>
      <c r="AB26" s="60"/>
    </row>
    <row r="27" spans="1:28" ht="25.35" customHeight="1">
      <c r="A27" s="63">
        <v>13</v>
      </c>
      <c r="B27" s="63">
        <v>11</v>
      </c>
      <c r="C27" s="68" t="s">
        <v>335</v>
      </c>
      <c r="D27" s="67">
        <v>2106.41</v>
      </c>
      <c r="E27" s="66">
        <v>4361.82</v>
      </c>
      <c r="F27" s="70">
        <f t="shared" si="3"/>
        <v>-0.51708002622758387</v>
      </c>
      <c r="G27" s="67">
        <v>418</v>
      </c>
      <c r="H27" s="66">
        <v>45</v>
      </c>
      <c r="I27" s="66">
        <f t="shared" si="4"/>
        <v>9.2888888888888896</v>
      </c>
      <c r="J27" s="66">
        <v>7</v>
      </c>
      <c r="K27" s="66">
        <v>6</v>
      </c>
      <c r="L27" s="67">
        <v>96901</v>
      </c>
      <c r="M27" s="67">
        <v>20186</v>
      </c>
      <c r="N27" s="65">
        <v>44498</v>
      </c>
      <c r="O27" s="64" t="s">
        <v>43</v>
      </c>
      <c r="P27" s="61"/>
      <c r="Q27" s="73"/>
      <c r="R27" s="73"/>
      <c r="S27" s="73"/>
      <c r="T27" s="73"/>
      <c r="U27" s="74"/>
      <c r="V27" s="74"/>
      <c r="W27" s="75"/>
      <c r="X27" s="60"/>
      <c r="Y27" s="74"/>
      <c r="Z27" s="2"/>
      <c r="AA27" s="75"/>
    </row>
    <row r="28" spans="1:28" ht="25.35" customHeight="1">
      <c r="A28" s="63">
        <v>14</v>
      </c>
      <c r="B28" s="63">
        <v>8</v>
      </c>
      <c r="C28" s="68" t="s">
        <v>345</v>
      </c>
      <c r="D28" s="67">
        <v>2095.0700000000002</v>
      </c>
      <c r="E28" s="66">
        <v>5031.29</v>
      </c>
      <c r="F28" s="70">
        <f t="shared" si="3"/>
        <v>-0.58359188200242873</v>
      </c>
      <c r="G28" s="67">
        <v>394</v>
      </c>
      <c r="H28" s="66">
        <v>45</v>
      </c>
      <c r="I28" s="66">
        <f t="shared" si="4"/>
        <v>8.7555555555555564</v>
      </c>
      <c r="J28" s="66">
        <v>7</v>
      </c>
      <c r="K28" s="66">
        <v>9</v>
      </c>
      <c r="L28" s="67">
        <v>256970</v>
      </c>
      <c r="M28" s="67">
        <v>51094</v>
      </c>
      <c r="N28" s="65">
        <v>44477</v>
      </c>
      <c r="O28" s="64" t="s">
        <v>37</v>
      </c>
      <c r="P28" s="9"/>
      <c r="Q28" s="73"/>
      <c r="R28" s="73"/>
      <c r="S28" s="73"/>
      <c r="T28" s="73"/>
      <c r="U28" s="74"/>
      <c r="V28" s="74"/>
      <c r="W28" s="75"/>
      <c r="X28" s="60"/>
      <c r="Y28" s="74"/>
      <c r="Z28" s="2"/>
      <c r="AA28" s="75"/>
      <c r="AB28" s="60"/>
    </row>
    <row r="29" spans="1:28" ht="25.35" customHeight="1">
      <c r="A29" s="63">
        <v>15</v>
      </c>
      <c r="B29" s="63">
        <v>9</v>
      </c>
      <c r="C29" s="68" t="s">
        <v>93</v>
      </c>
      <c r="D29" s="67">
        <v>1969.6</v>
      </c>
      <c r="E29" s="66">
        <v>4953.88</v>
      </c>
      <c r="F29" s="70">
        <f t="shared" si="3"/>
        <v>-0.60241265432347979</v>
      </c>
      <c r="G29" s="67">
        <v>329</v>
      </c>
      <c r="H29" s="66">
        <v>11</v>
      </c>
      <c r="I29" s="66">
        <f t="shared" si="4"/>
        <v>29.90909090909091</v>
      </c>
      <c r="J29" s="66">
        <v>4</v>
      </c>
      <c r="K29" s="66">
        <v>4</v>
      </c>
      <c r="L29" s="67">
        <v>39411</v>
      </c>
      <c r="M29" s="67">
        <v>6469</v>
      </c>
      <c r="N29" s="65">
        <v>44512</v>
      </c>
      <c r="O29" s="64" t="s">
        <v>84</v>
      </c>
      <c r="P29" s="61"/>
      <c r="Q29" s="73"/>
      <c r="R29" s="73"/>
      <c r="S29" s="74"/>
      <c r="T29" s="74"/>
      <c r="U29" s="74"/>
      <c r="V29" s="74"/>
      <c r="W29" s="75"/>
      <c r="X29" s="60"/>
      <c r="Y29" s="74"/>
      <c r="Z29" s="60"/>
      <c r="AA29" s="75"/>
      <c r="AB29" s="60"/>
    </row>
    <row r="30" spans="1:28" ht="25.35" customHeight="1">
      <c r="A30" s="63">
        <v>16</v>
      </c>
      <c r="B30" s="63">
        <v>10</v>
      </c>
      <c r="C30" s="68" t="s">
        <v>332</v>
      </c>
      <c r="D30" s="67">
        <v>1807.12</v>
      </c>
      <c r="E30" s="66">
        <v>4477.54</v>
      </c>
      <c r="F30" s="70">
        <f t="shared" si="3"/>
        <v>-0.59640338221434097</v>
      </c>
      <c r="G30" s="67">
        <v>269</v>
      </c>
      <c r="H30" s="66">
        <v>16</v>
      </c>
      <c r="I30" s="66">
        <f t="shared" si="4"/>
        <v>16.8125</v>
      </c>
      <c r="J30" s="66">
        <v>3</v>
      </c>
      <c r="K30" s="66">
        <v>8</v>
      </c>
      <c r="L30" s="67">
        <v>340516.83</v>
      </c>
      <c r="M30" s="67">
        <v>49425</v>
      </c>
      <c r="N30" s="65">
        <v>44484</v>
      </c>
      <c r="O30" s="64" t="s">
        <v>142</v>
      </c>
      <c r="P30" s="61"/>
      <c r="Q30" s="73"/>
      <c r="R30" s="73"/>
      <c r="S30" s="73"/>
      <c r="T30" s="73"/>
      <c r="U30" s="74"/>
      <c r="V30" s="74"/>
      <c r="W30" s="75"/>
      <c r="X30" s="60"/>
      <c r="Y30" s="74"/>
      <c r="Z30" s="60"/>
      <c r="AA30" s="75"/>
    </row>
    <row r="31" spans="1:28" ht="25.35" customHeight="1">
      <c r="A31" s="63">
        <v>17</v>
      </c>
      <c r="B31" s="63">
        <v>12</v>
      </c>
      <c r="C31" s="68" t="s">
        <v>265</v>
      </c>
      <c r="D31" s="67">
        <v>1632.86</v>
      </c>
      <c r="E31" s="66">
        <v>3726.22</v>
      </c>
      <c r="F31" s="70">
        <f t="shared" si="3"/>
        <v>-0.56179184267166182</v>
      </c>
      <c r="G31" s="67">
        <v>248</v>
      </c>
      <c r="H31" s="66">
        <v>14</v>
      </c>
      <c r="I31" s="66">
        <f t="shared" si="4"/>
        <v>17.714285714285715</v>
      </c>
      <c r="J31" s="66">
        <v>4</v>
      </c>
      <c r="K31" s="66">
        <v>10</v>
      </c>
      <c r="L31" s="67">
        <v>413201</v>
      </c>
      <c r="M31" s="67">
        <v>61267</v>
      </c>
      <c r="N31" s="65">
        <v>44470</v>
      </c>
      <c r="O31" s="64" t="s">
        <v>37</v>
      </c>
      <c r="P31" s="61"/>
      <c r="Q31" s="73"/>
      <c r="R31" s="73"/>
      <c r="S31" s="73"/>
      <c r="T31" s="73"/>
      <c r="U31" s="74"/>
      <c r="V31" s="74"/>
      <c r="W31" s="75"/>
      <c r="X31" s="75"/>
      <c r="Y31" s="74"/>
      <c r="Z31" s="60"/>
      <c r="AA31" s="60"/>
    </row>
    <row r="32" spans="1:28" ht="25.35" customHeight="1">
      <c r="A32" s="63">
        <v>18</v>
      </c>
      <c r="B32" s="76">
        <v>7</v>
      </c>
      <c r="C32" s="68" t="s">
        <v>121</v>
      </c>
      <c r="D32" s="67">
        <v>1314.64</v>
      </c>
      <c r="E32" s="66">
        <v>7035.61</v>
      </c>
      <c r="F32" s="70">
        <f t="shared" si="3"/>
        <v>-0.81314484458348313</v>
      </c>
      <c r="G32" s="67">
        <v>236</v>
      </c>
      <c r="H32" s="66">
        <v>6</v>
      </c>
      <c r="I32" s="66">
        <f t="shared" si="4"/>
        <v>39.333333333333336</v>
      </c>
      <c r="J32" s="66">
        <v>5</v>
      </c>
      <c r="K32" s="66">
        <v>3</v>
      </c>
      <c r="L32" s="67">
        <v>25344.46</v>
      </c>
      <c r="M32" s="67">
        <v>4469</v>
      </c>
      <c r="N32" s="65">
        <v>44519</v>
      </c>
      <c r="O32" s="64" t="s">
        <v>122</v>
      </c>
      <c r="P32" s="61"/>
      <c r="Q32" s="73"/>
      <c r="R32" s="73"/>
      <c r="S32" s="73"/>
      <c r="T32" s="73"/>
      <c r="U32" s="74"/>
      <c r="V32" s="74"/>
      <c r="W32" s="75"/>
      <c r="X32" s="75"/>
      <c r="Y32" s="60"/>
      <c r="Z32" s="60"/>
      <c r="AA32" s="74"/>
    </row>
    <row r="33" spans="1:27" ht="25.35" customHeight="1">
      <c r="A33" s="63">
        <v>19</v>
      </c>
      <c r="B33" s="23">
        <v>14</v>
      </c>
      <c r="C33" s="68" t="s">
        <v>187</v>
      </c>
      <c r="D33" s="67">
        <v>1295.5999999999999</v>
      </c>
      <c r="E33" s="66">
        <v>2922.84</v>
      </c>
      <c r="F33" s="70">
        <f t="shared" si="3"/>
        <v>-0.55673249305470029</v>
      </c>
      <c r="G33" s="67">
        <v>239</v>
      </c>
      <c r="H33" s="66">
        <v>8</v>
      </c>
      <c r="I33" s="66">
        <f t="shared" si="4"/>
        <v>29.875</v>
      </c>
      <c r="J33" s="66">
        <v>4</v>
      </c>
      <c r="K33" s="66">
        <v>12</v>
      </c>
      <c r="L33" s="67">
        <v>131245</v>
      </c>
      <c r="M33" s="67">
        <v>23488</v>
      </c>
      <c r="N33" s="65">
        <v>44456</v>
      </c>
      <c r="O33" s="64" t="s">
        <v>182</v>
      </c>
      <c r="P33" s="61"/>
      <c r="Q33" s="73"/>
      <c r="R33" s="73"/>
      <c r="S33" s="73"/>
      <c r="T33" s="73"/>
      <c r="U33" s="74"/>
      <c r="V33" s="74"/>
      <c r="W33" s="60"/>
      <c r="X33" s="75"/>
      <c r="Y33" s="75"/>
      <c r="Z33" s="60"/>
      <c r="AA33" s="74"/>
    </row>
    <row r="34" spans="1:27" ht="25.35" customHeight="1">
      <c r="A34" s="63">
        <v>20</v>
      </c>
      <c r="B34" s="76">
        <v>20</v>
      </c>
      <c r="C34" s="68" t="s">
        <v>185</v>
      </c>
      <c r="D34" s="67">
        <v>1215.6500000000001</v>
      </c>
      <c r="E34" s="66">
        <v>609.79999999999995</v>
      </c>
      <c r="F34" s="70">
        <f t="shared" si="3"/>
        <v>0.99352246638242081</v>
      </c>
      <c r="G34" s="67">
        <v>386</v>
      </c>
      <c r="H34" s="66">
        <v>12</v>
      </c>
      <c r="I34" s="66">
        <f t="shared" si="4"/>
        <v>32.166666666666664</v>
      </c>
      <c r="J34" s="66">
        <v>4</v>
      </c>
      <c r="K34" s="66">
        <v>4</v>
      </c>
      <c r="L34" s="67">
        <v>13446</v>
      </c>
      <c r="M34" s="67">
        <v>3178</v>
      </c>
      <c r="N34" s="65">
        <v>44512</v>
      </c>
      <c r="O34" s="64" t="s">
        <v>84</v>
      </c>
      <c r="P34" s="9"/>
      <c r="Q34" s="73"/>
      <c r="R34" s="73"/>
      <c r="S34" s="75"/>
      <c r="T34" s="75"/>
      <c r="U34" s="74"/>
      <c r="V34" s="74"/>
      <c r="W34" s="60"/>
      <c r="X34" s="75"/>
      <c r="Y34" s="75"/>
      <c r="AA34" s="74"/>
    </row>
    <row r="35" spans="1:27" ht="25.2" customHeight="1">
      <c r="A35" s="41"/>
      <c r="B35" s="41"/>
      <c r="C35" s="52" t="s">
        <v>66</v>
      </c>
      <c r="D35" s="62">
        <f>SUM(D23:D34)</f>
        <v>230917.79</v>
      </c>
      <c r="E35" s="62">
        <v>346148.72999999986</v>
      </c>
      <c r="F35" s="20">
        <f t="shared" si="3"/>
        <v>-0.33289430240001139</v>
      </c>
      <c r="G35" s="62">
        <f t="shared" ref="G35" si="5">SUM(G23:G34)</f>
        <v>36886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76">
        <v>15</v>
      </c>
      <c r="C37" s="68" t="s">
        <v>193</v>
      </c>
      <c r="D37" s="67">
        <v>760.38</v>
      </c>
      <c r="E37" s="66">
        <v>2198.96</v>
      </c>
      <c r="F37" s="70">
        <f>(D37-E37)/E37</f>
        <v>-0.65420926256048306</v>
      </c>
      <c r="G37" s="67">
        <v>105</v>
      </c>
      <c r="H37" s="66">
        <v>2</v>
      </c>
      <c r="I37" s="66">
        <f>G37/H37</f>
        <v>52.5</v>
      </c>
      <c r="J37" s="66">
        <v>1</v>
      </c>
      <c r="K37" s="66">
        <v>12</v>
      </c>
      <c r="L37" s="67">
        <v>448956.09</v>
      </c>
      <c r="M37" s="67">
        <v>67226</v>
      </c>
      <c r="N37" s="65">
        <v>44456</v>
      </c>
      <c r="O37" s="64" t="s">
        <v>56</v>
      </c>
      <c r="P37" s="9"/>
      <c r="Q37" s="73"/>
      <c r="R37" s="73"/>
      <c r="S37" s="73"/>
      <c r="T37" s="73"/>
      <c r="U37" s="74"/>
      <c r="V37" s="74"/>
      <c r="W37" s="60"/>
      <c r="X37" s="75"/>
      <c r="Y37" s="75"/>
      <c r="AA37" s="74"/>
    </row>
    <row r="38" spans="1:27" ht="25.35" customHeight="1">
      <c r="A38" s="63">
        <v>22</v>
      </c>
      <c r="B38" s="76" t="s">
        <v>58</v>
      </c>
      <c r="C38" s="68" t="s">
        <v>264</v>
      </c>
      <c r="D38" s="67">
        <v>424.3</v>
      </c>
      <c r="E38" s="66" t="s">
        <v>36</v>
      </c>
      <c r="F38" s="66" t="s">
        <v>36</v>
      </c>
      <c r="G38" s="67">
        <v>70</v>
      </c>
      <c r="H38" s="66">
        <v>6</v>
      </c>
      <c r="I38" s="66">
        <f>G38/H38</f>
        <v>11.666666666666666</v>
      </c>
      <c r="J38" s="66">
        <v>6</v>
      </c>
      <c r="K38" s="66">
        <v>0</v>
      </c>
      <c r="L38" s="67">
        <v>424</v>
      </c>
      <c r="M38" s="67">
        <v>70</v>
      </c>
      <c r="N38" s="65" t="s">
        <v>60</v>
      </c>
      <c r="O38" s="64" t="s">
        <v>43</v>
      </c>
      <c r="P38" s="61"/>
      <c r="Q38" s="73"/>
      <c r="R38" s="73"/>
      <c r="S38" s="73"/>
      <c r="T38" s="73"/>
      <c r="U38" s="74"/>
      <c r="V38" s="74"/>
      <c r="W38" s="74"/>
      <c r="X38" s="60"/>
      <c r="Y38" s="75"/>
      <c r="AA38" s="75"/>
    </row>
    <row r="39" spans="1:27" ht="25.35" customHeight="1">
      <c r="A39" s="63">
        <v>23</v>
      </c>
      <c r="B39" s="63">
        <v>24</v>
      </c>
      <c r="C39" s="55" t="s">
        <v>305</v>
      </c>
      <c r="D39" s="67">
        <v>289</v>
      </c>
      <c r="E39" s="67">
        <v>335</v>
      </c>
      <c r="F39" s="70">
        <f>(D39-E39)/E39</f>
        <v>-0.1373134328358209</v>
      </c>
      <c r="G39" s="67">
        <v>56</v>
      </c>
      <c r="H39" s="66" t="s">
        <v>36</v>
      </c>
      <c r="I39" s="66" t="s">
        <v>36</v>
      </c>
      <c r="J39" s="66">
        <v>2</v>
      </c>
      <c r="K39" s="66">
        <v>30</v>
      </c>
      <c r="L39" s="67">
        <v>17234.05</v>
      </c>
      <c r="M39" s="67">
        <v>3087</v>
      </c>
      <c r="N39" s="65">
        <v>44330</v>
      </c>
      <c r="O39" s="64" t="s">
        <v>82</v>
      </c>
      <c r="P39" s="61"/>
      <c r="Q39" s="73"/>
      <c r="R39" s="73"/>
      <c r="S39" s="73"/>
      <c r="T39" s="73"/>
      <c r="U39" s="74"/>
      <c r="V39" s="74"/>
      <c r="W39" s="74"/>
      <c r="X39" s="60"/>
      <c r="Y39" s="75"/>
      <c r="AA39" s="75"/>
    </row>
    <row r="40" spans="1:27" ht="25.35" customHeight="1">
      <c r="A40" s="63">
        <v>24</v>
      </c>
      <c r="B40" s="63" t="s">
        <v>34</v>
      </c>
      <c r="C40" s="68" t="s">
        <v>347</v>
      </c>
      <c r="D40" s="67">
        <v>267.08</v>
      </c>
      <c r="E40" s="66" t="s">
        <v>36</v>
      </c>
      <c r="F40" s="66" t="s">
        <v>36</v>
      </c>
      <c r="G40" s="67">
        <v>59</v>
      </c>
      <c r="H40" s="66" t="s">
        <v>36</v>
      </c>
      <c r="I40" s="66" t="s">
        <v>36</v>
      </c>
      <c r="J40" s="66">
        <v>4</v>
      </c>
      <c r="K40" s="66">
        <v>1</v>
      </c>
      <c r="L40" s="67">
        <v>267.08</v>
      </c>
      <c r="M40" s="67">
        <v>59</v>
      </c>
      <c r="N40" s="65">
        <v>44533</v>
      </c>
      <c r="O40" s="64" t="s">
        <v>82</v>
      </c>
      <c r="P40" s="61"/>
      <c r="Q40" s="73"/>
      <c r="R40" s="73"/>
      <c r="S40" s="73"/>
      <c r="T40" s="73"/>
      <c r="U40" s="74"/>
      <c r="V40" s="74"/>
      <c r="W40" s="60"/>
      <c r="X40" s="75"/>
      <c r="Y40" s="75"/>
      <c r="AA40" s="74"/>
    </row>
    <row r="41" spans="1:27" ht="25.35" customHeight="1">
      <c r="A41" s="63">
        <v>25</v>
      </c>
      <c r="B41" s="63">
        <v>13</v>
      </c>
      <c r="C41" s="68" t="s">
        <v>289</v>
      </c>
      <c r="D41" s="67">
        <v>245</v>
      </c>
      <c r="E41" s="66">
        <v>3395.6</v>
      </c>
      <c r="F41" s="70">
        <f t="shared" ref="F41:F47" si="6">(D41-E41)/E41</f>
        <v>-0.9278478030392272</v>
      </c>
      <c r="G41" s="67">
        <v>45</v>
      </c>
      <c r="H41" s="66">
        <v>5</v>
      </c>
      <c r="I41" s="66">
        <f>G41/H41</f>
        <v>9</v>
      </c>
      <c r="J41" s="66">
        <v>4</v>
      </c>
      <c r="K41" s="66">
        <v>2</v>
      </c>
      <c r="L41" s="67">
        <v>3820.6</v>
      </c>
      <c r="M41" s="67">
        <v>776</v>
      </c>
      <c r="N41" s="65">
        <v>44526</v>
      </c>
      <c r="O41" s="64" t="s">
        <v>182</v>
      </c>
      <c r="P41" s="61"/>
      <c r="Q41" s="73"/>
      <c r="R41" s="73"/>
      <c r="S41" s="73"/>
      <c r="T41" s="73"/>
      <c r="U41" s="74"/>
      <c r="V41" s="74"/>
      <c r="W41" s="60"/>
      <c r="X41" s="75"/>
      <c r="Y41" s="75"/>
      <c r="AA41" s="74"/>
    </row>
    <row r="42" spans="1:27" ht="25.35" customHeight="1">
      <c r="A42" s="63">
        <v>26</v>
      </c>
      <c r="B42" s="76">
        <v>22</v>
      </c>
      <c r="C42" s="68" t="s">
        <v>294</v>
      </c>
      <c r="D42" s="67">
        <v>171.5</v>
      </c>
      <c r="E42" s="66">
        <v>500.48</v>
      </c>
      <c r="F42" s="70">
        <f t="shared" si="6"/>
        <v>-0.65732896419437337</v>
      </c>
      <c r="G42" s="67">
        <v>31</v>
      </c>
      <c r="H42" s="66" t="s">
        <v>36</v>
      </c>
      <c r="I42" s="66" t="s">
        <v>36</v>
      </c>
      <c r="J42" s="66">
        <v>3</v>
      </c>
      <c r="K42" s="66">
        <v>3</v>
      </c>
      <c r="L42" s="67">
        <v>2121.41</v>
      </c>
      <c r="M42" s="67">
        <v>384</v>
      </c>
      <c r="N42" s="65">
        <v>44519</v>
      </c>
      <c r="O42" s="64" t="s">
        <v>82</v>
      </c>
      <c r="P42" s="61"/>
      <c r="V42" s="61"/>
      <c r="W42" s="61"/>
      <c r="X42" s="60"/>
      <c r="Y42" s="60"/>
      <c r="AA42" s="60"/>
    </row>
    <row r="43" spans="1:27" ht="25.35" customHeight="1">
      <c r="A43" s="63">
        <v>27</v>
      </c>
      <c r="B43" s="76">
        <v>16</v>
      </c>
      <c r="C43" s="68" t="s">
        <v>353</v>
      </c>
      <c r="D43" s="67">
        <v>134.9</v>
      </c>
      <c r="E43" s="66">
        <v>2149.4699999999998</v>
      </c>
      <c r="F43" s="70">
        <f t="shared" si="6"/>
        <v>-0.93724034296826653</v>
      </c>
      <c r="G43" s="67">
        <v>29</v>
      </c>
      <c r="H43" s="66">
        <v>6</v>
      </c>
      <c r="I43" s="66">
        <f>G43/H43</f>
        <v>4.833333333333333</v>
      </c>
      <c r="J43" s="66">
        <v>1</v>
      </c>
      <c r="K43" s="66">
        <v>12</v>
      </c>
      <c r="L43" s="67">
        <v>240820</v>
      </c>
      <c r="M43" s="67">
        <v>49145</v>
      </c>
      <c r="N43" s="65">
        <v>44456</v>
      </c>
      <c r="O43" s="53" t="s">
        <v>37</v>
      </c>
      <c r="P43" s="61"/>
      <c r="Q43" s="73"/>
      <c r="W43" s="2"/>
      <c r="X43" s="60"/>
      <c r="Y43" s="60"/>
      <c r="AA43" s="61"/>
    </row>
    <row r="44" spans="1:27" ht="25.35" customHeight="1">
      <c r="A44" s="63">
        <v>28</v>
      </c>
      <c r="B44" s="63">
        <v>17</v>
      </c>
      <c r="C44" s="68" t="s">
        <v>354</v>
      </c>
      <c r="D44" s="67">
        <v>67.5</v>
      </c>
      <c r="E44" s="66">
        <v>1224.7</v>
      </c>
      <c r="F44" s="70">
        <f t="shared" si="6"/>
        <v>-0.94488446150077565</v>
      </c>
      <c r="G44" s="67">
        <v>19</v>
      </c>
      <c r="H44" s="66">
        <v>4</v>
      </c>
      <c r="I44" s="66">
        <f>G44/H44</f>
        <v>4.75</v>
      </c>
      <c r="J44" s="66">
        <v>2</v>
      </c>
      <c r="K44" s="66">
        <v>13</v>
      </c>
      <c r="L44" s="67">
        <v>16040.86</v>
      </c>
      <c r="M44" s="67">
        <v>2528</v>
      </c>
      <c r="N44" s="65">
        <v>44512</v>
      </c>
      <c r="O44" s="64" t="s">
        <v>80</v>
      </c>
      <c r="P44" s="61"/>
      <c r="Q44" s="73"/>
      <c r="R44" s="73"/>
      <c r="S44" s="73"/>
      <c r="W44" s="2"/>
      <c r="X44" s="4"/>
      <c r="Y44" s="60"/>
      <c r="AA44" s="4"/>
    </row>
    <row r="45" spans="1:27" ht="25.35" customHeight="1">
      <c r="A45" s="63">
        <v>29</v>
      </c>
      <c r="B45" s="23">
        <v>21</v>
      </c>
      <c r="C45" s="68" t="s">
        <v>355</v>
      </c>
      <c r="D45" s="67">
        <v>41.5</v>
      </c>
      <c r="E45" s="66">
        <v>538</v>
      </c>
      <c r="F45" s="70">
        <f t="shared" si="6"/>
        <v>-0.92286245353159846</v>
      </c>
      <c r="G45" s="67">
        <v>21</v>
      </c>
      <c r="H45" s="66">
        <v>1</v>
      </c>
      <c r="I45" s="66">
        <f>G45/H45</f>
        <v>21</v>
      </c>
      <c r="J45" s="66">
        <v>1</v>
      </c>
      <c r="K45" s="66" t="s">
        <v>36</v>
      </c>
      <c r="L45" s="67">
        <v>12096.98</v>
      </c>
      <c r="M45" s="67">
        <v>2168</v>
      </c>
      <c r="N45" s="65">
        <v>44491</v>
      </c>
      <c r="O45" s="64" t="s">
        <v>50</v>
      </c>
      <c r="P45" s="61"/>
      <c r="Q45" s="73"/>
      <c r="R45" s="73"/>
      <c r="S45" s="73"/>
      <c r="T45" s="73"/>
      <c r="U45" s="74"/>
      <c r="V45" s="74"/>
      <c r="W45" s="74"/>
      <c r="X45" s="60"/>
      <c r="Y45" s="75"/>
      <c r="AA45" s="75"/>
    </row>
    <row r="46" spans="1:27" ht="25.35" customHeight="1">
      <c r="A46" s="63">
        <v>30</v>
      </c>
      <c r="B46" s="23">
        <v>27</v>
      </c>
      <c r="C46" s="68" t="s">
        <v>319</v>
      </c>
      <c r="D46" s="67">
        <v>20</v>
      </c>
      <c r="E46" s="66">
        <v>61</v>
      </c>
      <c r="F46" s="70">
        <f t="shared" si="6"/>
        <v>-0.67213114754098358</v>
      </c>
      <c r="G46" s="67">
        <v>6</v>
      </c>
      <c r="H46" s="66">
        <v>1</v>
      </c>
      <c r="I46" s="66">
        <f>G46/H46</f>
        <v>6</v>
      </c>
      <c r="J46" s="66">
        <v>1</v>
      </c>
      <c r="K46" s="66">
        <v>5</v>
      </c>
      <c r="L46" s="67">
        <v>605.74</v>
      </c>
      <c r="M46" s="67">
        <v>119</v>
      </c>
      <c r="N46" s="65">
        <v>44505</v>
      </c>
      <c r="O46" s="64" t="s">
        <v>320</v>
      </c>
      <c r="P46" s="61"/>
      <c r="Q46" s="73"/>
      <c r="R46" s="73"/>
      <c r="S46" s="73"/>
      <c r="T46" s="73"/>
      <c r="U46" s="74"/>
      <c r="V46" s="74"/>
      <c r="W46" s="75"/>
      <c r="X46" s="75"/>
      <c r="Y46" s="60"/>
      <c r="AA46" s="74"/>
    </row>
    <row r="47" spans="1:27" ht="25.2" customHeight="1">
      <c r="A47" s="41"/>
      <c r="B47" s="41"/>
      <c r="C47" s="52" t="s">
        <v>90</v>
      </c>
      <c r="D47" s="62">
        <f>SUM(D35:D46)</f>
        <v>233338.94999999998</v>
      </c>
      <c r="E47" s="62">
        <v>348465.05999999982</v>
      </c>
      <c r="F47" s="20">
        <f t="shared" si="6"/>
        <v>-0.33038064131881656</v>
      </c>
      <c r="G47" s="62">
        <f t="shared" ref="G47" si="7">SUM(G35:G46)</f>
        <v>37327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7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7" ht="25.35" customHeight="1">
      <c r="A49" s="63">
        <v>31</v>
      </c>
      <c r="B49" s="63">
        <v>29</v>
      </c>
      <c r="C49" s="68" t="s">
        <v>356</v>
      </c>
      <c r="D49" s="67">
        <v>3.5</v>
      </c>
      <c r="E49" s="66">
        <v>53.5</v>
      </c>
      <c r="F49" s="70">
        <f>(D49-E49)/E49</f>
        <v>-0.93457943925233644</v>
      </c>
      <c r="G49" s="67">
        <v>1</v>
      </c>
      <c r="H49" s="66">
        <v>1</v>
      </c>
      <c r="I49" s="66">
        <f>G49/H49</f>
        <v>1</v>
      </c>
      <c r="J49" s="66">
        <v>1</v>
      </c>
      <c r="K49" s="66">
        <v>3</v>
      </c>
      <c r="L49" s="67">
        <v>873.83</v>
      </c>
      <c r="M49" s="67">
        <v>176</v>
      </c>
      <c r="N49" s="65">
        <v>44519</v>
      </c>
      <c r="O49" s="64" t="s">
        <v>357</v>
      </c>
      <c r="P49" s="61"/>
      <c r="Q49" s="73"/>
      <c r="R49" s="73"/>
      <c r="S49" s="73"/>
      <c r="T49" s="73"/>
      <c r="U49" s="74"/>
      <c r="V49" s="74"/>
      <c r="W49" s="60"/>
      <c r="X49" s="75"/>
      <c r="Y49" s="75"/>
      <c r="AA49" s="74"/>
    </row>
    <row r="50" spans="1:27" ht="25.35" customHeight="1">
      <c r="A50" s="41"/>
      <c r="B50" s="41"/>
      <c r="C50" s="52" t="s">
        <v>113</v>
      </c>
      <c r="D50" s="62">
        <f>SUM(D47:D49)</f>
        <v>233342.44999999998</v>
      </c>
      <c r="E50" s="62">
        <v>348465.05999999982</v>
      </c>
      <c r="F50" s="20">
        <f>(D50-E50)/E50</f>
        <v>-0.33037059727021095</v>
      </c>
      <c r="G50" s="62">
        <f t="shared" ref="G50" si="8">SUM(G47:G49)</f>
        <v>37328</v>
      </c>
      <c r="H50" s="62"/>
      <c r="I50" s="43"/>
      <c r="J50" s="42"/>
      <c r="K50" s="44"/>
      <c r="L50" s="45"/>
      <c r="M50" s="49"/>
      <c r="N50" s="46"/>
      <c r="O50" s="53"/>
      <c r="R50" s="61"/>
    </row>
    <row r="51" spans="1:27" ht="23.1" customHeight="1"/>
    <row r="52" spans="1:27" ht="17.25" customHeight="1"/>
    <row r="63" spans="1:27">
      <c r="R63" s="61"/>
    </row>
    <row r="68" spans="16:16">
      <c r="P68" s="61"/>
    </row>
    <row r="72" spans="16:16" ht="12" customHeight="1"/>
  </sheetData>
  <sortState xmlns:xlrd2="http://schemas.microsoft.com/office/spreadsheetml/2017/richdata2" ref="B13:O49">
    <sortCondition descending="1" ref="D13:D49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8DC39-1434-499A-9B9F-345D510C346F}">
  <sheetPr>
    <tabColor theme="0"/>
  </sheetPr>
  <dimension ref="A1:Y80"/>
  <sheetViews>
    <sheetView topLeftCell="A41" zoomScale="60" zoomScaleNormal="60" workbookViewId="0">
      <selection activeCell="P50" sqref="P5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953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954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4">
      <c r="A6" s="207"/>
      <c r="B6" s="207"/>
      <c r="C6" s="212"/>
      <c r="D6" s="32" t="s">
        <v>955</v>
      </c>
      <c r="E6" s="32" t="s">
        <v>942</v>
      </c>
      <c r="F6" s="212"/>
      <c r="G6" s="212" t="s">
        <v>955</v>
      </c>
      <c r="H6" s="212"/>
      <c r="I6" s="212"/>
      <c r="J6" s="215"/>
      <c r="K6" s="215"/>
      <c r="L6" s="212"/>
      <c r="M6" s="212"/>
      <c r="N6" s="212"/>
      <c r="O6" s="212"/>
    </row>
    <row r="7" spans="1:24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4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4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4" ht="21.6">
      <c r="A10" s="207"/>
      <c r="B10" s="207"/>
      <c r="C10" s="212"/>
      <c r="D10" s="32" t="s">
        <v>956</v>
      </c>
      <c r="E10" s="32" t="s">
        <v>943</v>
      </c>
      <c r="F10" s="212"/>
      <c r="G10" s="32" t="s">
        <v>956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4" ht="15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63">
        <v>3</v>
      </c>
      <c r="C13" s="68" t="s">
        <v>944</v>
      </c>
      <c r="D13" s="67">
        <v>98413.54</v>
      </c>
      <c r="E13" s="67">
        <v>59315.07</v>
      </c>
      <c r="F13" s="70">
        <f>(D13-E13)/E13</f>
        <v>0.6591658747094119</v>
      </c>
      <c r="G13" s="67">
        <v>19794</v>
      </c>
      <c r="H13" s="66">
        <v>260</v>
      </c>
      <c r="I13" s="66">
        <f>G13/H13</f>
        <v>76.130769230769232</v>
      </c>
      <c r="J13" s="66">
        <v>19</v>
      </c>
      <c r="K13" s="66">
        <v>2</v>
      </c>
      <c r="L13" s="67">
        <v>157928.60999999999</v>
      </c>
      <c r="M13" s="67">
        <v>31636</v>
      </c>
      <c r="N13" s="127">
        <v>44960</v>
      </c>
      <c r="O13" s="64" t="s">
        <v>946</v>
      </c>
      <c r="P13" s="149" t="s">
        <v>926</v>
      </c>
      <c r="Q13" s="109"/>
      <c r="R13" s="103"/>
      <c r="S13" s="105"/>
      <c r="T13" s="105"/>
      <c r="U13" s="103"/>
      <c r="V13" s="105"/>
      <c r="W13" s="143"/>
      <c r="X13" s="109"/>
    </row>
    <row r="14" spans="1:24" s="106" customFormat="1" ht="25.35" customHeight="1">
      <c r="A14" s="95">
        <v>2</v>
      </c>
      <c r="B14" s="63">
        <v>2</v>
      </c>
      <c r="C14" s="68" t="s">
        <v>871</v>
      </c>
      <c r="D14" s="67">
        <v>95936.42</v>
      </c>
      <c r="E14" s="67">
        <v>78191.19</v>
      </c>
      <c r="F14" s="70">
        <f>(D14-E14)/E14</f>
        <v>0.2269466675209828</v>
      </c>
      <c r="G14" s="67">
        <v>11711</v>
      </c>
      <c r="H14" s="66">
        <v>162</v>
      </c>
      <c r="I14" s="66">
        <f t="shared" ref="I14:I22" si="0">G14/H14</f>
        <v>72.290123456790127</v>
      </c>
      <c r="J14" s="66">
        <v>18</v>
      </c>
      <c r="K14" s="66">
        <v>9</v>
      </c>
      <c r="L14" s="67">
        <v>2561252.44</v>
      </c>
      <c r="M14" s="67">
        <v>339133</v>
      </c>
      <c r="N14" s="127">
        <v>44911</v>
      </c>
      <c r="O14" s="64" t="s">
        <v>84</v>
      </c>
      <c r="P14" s="149"/>
      <c r="Q14" s="109"/>
      <c r="R14" s="103"/>
      <c r="S14" s="105"/>
      <c r="T14" s="105"/>
      <c r="U14" s="103"/>
      <c r="V14" s="105"/>
      <c r="W14" s="143"/>
      <c r="X14" s="109"/>
    </row>
    <row r="15" spans="1:24" customFormat="1" ht="25.35" customHeight="1">
      <c r="A15" s="95">
        <v>3</v>
      </c>
      <c r="B15" s="95">
        <v>1</v>
      </c>
      <c r="C15" s="96" t="s">
        <v>936</v>
      </c>
      <c r="D15" s="97">
        <v>92508.160000000003</v>
      </c>
      <c r="E15" s="97">
        <v>85741.58</v>
      </c>
      <c r="F15" s="98">
        <f>(D15-E15)/E15</f>
        <v>7.8918303115011426E-2</v>
      </c>
      <c r="G15" s="97">
        <v>14358</v>
      </c>
      <c r="H15" s="97">
        <v>232</v>
      </c>
      <c r="I15" s="66">
        <f t="shared" si="0"/>
        <v>61.887931034482762</v>
      </c>
      <c r="J15" s="97">
        <v>12</v>
      </c>
      <c r="K15" s="99">
        <v>3</v>
      </c>
      <c r="L15" s="97">
        <v>188605.48</v>
      </c>
      <c r="M15" s="97">
        <v>29259</v>
      </c>
      <c r="N15" s="107">
        <v>44960</v>
      </c>
      <c r="O15" s="101" t="s">
        <v>184</v>
      </c>
      <c r="P15" s="150"/>
      <c r="Q15" s="137"/>
      <c r="R15" s="129"/>
      <c r="S15" s="132"/>
      <c r="T15" s="132"/>
      <c r="U15" s="129"/>
      <c r="V15" s="132"/>
      <c r="W15" s="147"/>
      <c r="X15" s="137"/>
    </row>
    <row r="16" spans="1:24" customFormat="1" ht="25.35" customHeight="1">
      <c r="A16" s="95">
        <v>4</v>
      </c>
      <c r="B16" s="63" t="s">
        <v>34</v>
      </c>
      <c r="C16" s="68" t="s">
        <v>947</v>
      </c>
      <c r="D16" s="67">
        <v>74419.740000000005</v>
      </c>
      <c r="E16" s="67">
        <v>36278.18</v>
      </c>
      <c r="F16" s="70">
        <f>(D16-E16)/E16</f>
        <v>1.0513636571625149</v>
      </c>
      <c r="G16" s="67">
        <v>10124</v>
      </c>
      <c r="H16" s="66">
        <v>194</v>
      </c>
      <c r="I16" s="66">
        <f t="shared" si="0"/>
        <v>52.185567010309278</v>
      </c>
      <c r="J16" s="66">
        <v>14</v>
      </c>
      <c r="K16" s="66">
        <v>1</v>
      </c>
      <c r="L16" s="67">
        <v>110697.91</v>
      </c>
      <c r="M16" s="67">
        <v>13858</v>
      </c>
      <c r="N16" s="127">
        <v>44967</v>
      </c>
      <c r="O16" s="64" t="s">
        <v>946</v>
      </c>
      <c r="P16" s="150"/>
      <c r="Q16" s="137"/>
      <c r="R16" s="129"/>
      <c r="S16" s="132"/>
      <c r="T16" s="132"/>
      <c r="U16" s="129"/>
      <c r="V16" s="132"/>
      <c r="W16" s="147"/>
      <c r="X16" s="137"/>
    </row>
    <row r="17" spans="1:24" customFormat="1" ht="25.35" customHeight="1">
      <c r="A17" s="95">
        <v>5</v>
      </c>
      <c r="B17" s="63">
        <v>5</v>
      </c>
      <c r="C17" s="68" t="s">
        <v>870</v>
      </c>
      <c r="D17" s="67">
        <v>68262.87</v>
      </c>
      <c r="E17" s="67">
        <v>35447.72</v>
      </c>
      <c r="F17" s="70">
        <f>(D17-E17)/E17</f>
        <v>0.92573372843161683</v>
      </c>
      <c r="G17" s="67">
        <v>12710</v>
      </c>
      <c r="H17" s="66">
        <v>221</v>
      </c>
      <c r="I17" s="66">
        <f t="shared" si="0"/>
        <v>57.511312217194572</v>
      </c>
      <c r="J17" s="66">
        <v>21</v>
      </c>
      <c r="K17" s="66">
        <v>8</v>
      </c>
      <c r="L17" s="67">
        <v>926209.33</v>
      </c>
      <c r="M17" s="67">
        <v>172621</v>
      </c>
      <c r="N17" s="127">
        <v>44916</v>
      </c>
      <c r="O17" s="64" t="s">
        <v>853</v>
      </c>
      <c r="P17" s="150"/>
      <c r="Q17" s="137"/>
      <c r="R17" s="129"/>
      <c r="S17" s="132"/>
      <c r="T17" s="132"/>
      <c r="U17" s="129"/>
      <c r="V17" s="132"/>
      <c r="W17" s="147"/>
      <c r="X17" s="137"/>
    </row>
    <row r="18" spans="1:24" customFormat="1" ht="25.35" customHeight="1">
      <c r="A18" s="95">
        <v>6</v>
      </c>
      <c r="B18" s="95" t="s">
        <v>34</v>
      </c>
      <c r="C18" s="96" t="s">
        <v>958</v>
      </c>
      <c r="D18" s="97">
        <v>52013.520000000004</v>
      </c>
      <c r="E18" s="97" t="s">
        <v>36</v>
      </c>
      <c r="F18" s="97" t="s">
        <v>36</v>
      </c>
      <c r="G18" s="97">
        <v>7623</v>
      </c>
      <c r="H18" s="99">
        <v>70</v>
      </c>
      <c r="I18" s="66">
        <f t="shared" si="0"/>
        <v>108.9</v>
      </c>
      <c r="J18" s="99">
        <v>18</v>
      </c>
      <c r="K18" s="99">
        <v>1</v>
      </c>
      <c r="L18" s="97">
        <v>54336.35</v>
      </c>
      <c r="M18" s="97">
        <v>8092</v>
      </c>
      <c r="N18" s="107">
        <v>44967</v>
      </c>
      <c r="O18" s="101" t="s">
        <v>130</v>
      </c>
      <c r="P18" s="150"/>
      <c r="Q18" s="137"/>
      <c r="R18" s="129"/>
      <c r="S18" s="132"/>
      <c r="T18" s="132"/>
      <c r="U18" s="129"/>
      <c r="V18" s="132"/>
      <c r="W18" s="147"/>
      <c r="X18" s="137"/>
    </row>
    <row r="19" spans="1:24" customFormat="1" ht="25.35" customHeight="1">
      <c r="A19" s="95">
        <v>7</v>
      </c>
      <c r="B19" s="95" t="s">
        <v>58</v>
      </c>
      <c r="C19" s="96" t="s">
        <v>962</v>
      </c>
      <c r="D19" s="97">
        <v>36293.51</v>
      </c>
      <c r="E19" s="97" t="s">
        <v>36</v>
      </c>
      <c r="F19" s="98" t="s">
        <v>36</v>
      </c>
      <c r="G19" s="97">
        <v>5373</v>
      </c>
      <c r="H19" s="99">
        <v>45</v>
      </c>
      <c r="I19" s="66">
        <f t="shared" si="0"/>
        <v>119.4</v>
      </c>
      <c r="J19" s="99">
        <v>17</v>
      </c>
      <c r="K19" s="99">
        <v>0</v>
      </c>
      <c r="L19" s="67">
        <v>36293.51</v>
      </c>
      <c r="M19" s="67">
        <v>5373</v>
      </c>
      <c r="N19" s="101" t="s">
        <v>60</v>
      </c>
      <c r="O19" s="101" t="s">
        <v>41</v>
      </c>
      <c r="P19" s="150"/>
      <c r="Q19" s="137"/>
      <c r="R19" s="129"/>
      <c r="S19" s="132"/>
      <c r="T19" s="132"/>
      <c r="U19" s="129"/>
      <c r="V19" s="132"/>
      <c r="W19" s="147"/>
      <c r="X19" s="137"/>
    </row>
    <row r="20" spans="1:24" s="106" customFormat="1" ht="25.35" customHeight="1">
      <c r="A20" s="95">
        <v>8</v>
      </c>
      <c r="B20" s="63" t="s">
        <v>34</v>
      </c>
      <c r="C20" s="68" t="s">
        <v>949</v>
      </c>
      <c r="D20" s="67">
        <v>26942.32</v>
      </c>
      <c r="E20" s="67">
        <v>746.4</v>
      </c>
      <c r="F20" s="70">
        <f>(D20-E20)/E20</f>
        <v>35.096355841371917</v>
      </c>
      <c r="G20" s="67">
        <v>3906</v>
      </c>
      <c r="H20" s="66">
        <v>89</v>
      </c>
      <c r="I20" s="66">
        <f t="shared" si="0"/>
        <v>43.887640449438202</v>
      </c>
      <c r="J20" s="66">
        <v>10</v>
      </c>
      <c r="K20" s="66">
        <v>1</v>
      </c>
      <c r="L20" s="67">
        <v>27688.720000000001</v>
      </c>
      <c r="M20" s="67">
        <v>4014</v>
      </c>
      <c r="N20" s="127">
        <v>44967</v>
      </c>
      <c r="O20" s="64" t="s">
        <v>945</v>
      </c>
      <c r="P20" s="149"/>
      <c r="Q20" s="109"/>
      <c r="R20" s="103"/>
      <c r="S20" s="105"/>
      <c r="T20" s="105"/>
      <c r="U20" s="103"/>
      <c r="V20" s="105"/>
      <c r="W20" s="143"/>
      <c r="X20" s="109"/>
    </row>
    <row r="21" spans="1:24" customFormat="1" ht="25.35" customHeight="1">
      <c r="A21" s="95">
        <v>9</v>
      </c>
      <c r="B21" s="95">
        <v>6</v>
      </c>
      <c r="C21" s="96" t="s">
        <v>888</v>
      </c>
      <c r="D21" s="97">
        <v>24059.54</v>
      </c>
      <c r="E21" s="97">
        <v>26807.62</v>
      </c>
      <c r="F21" s="98">
        <f>(D21-E21)/E21</f>
        <v>-0.10251115168000734</v>
      </c>
      <c r="G21" s="97">
        <v>3482</v>
      </c>
      <c r="H21" s="97">
        <v>65</v>
      </c>
      <c r="I21" s="66">
        <f t="shared" si="0"/>
        <v>53.569230769230771</v>
      </c>
      <c r="J21" s="97">
        <v>4</v>
      </c>
      <c r="K21" s="99">
        <v>7</v>
      </c>
      <c r="L21" s="97">
        <v>864160.67999999993</v>
      </c>
      <c r="M21" s="97">
        <v>130230</v>
      </c>
      <c r="N21" s="107" t="s">
        <v>894</v>
      </c>
      <c r="O21" s="101" t="s">
        <v>402</v>
      </c>
      <c r="P21" s="150"/>
      <c r="Q21" s="137"/>
      <c r="R21" s="129"/>
      <c r="S21" s="132"/>
      <c r="T21" s="132"/>
      <c r="U21" s="129"/>
      <c r="V21" s="132"/>
      <c r="W21" s="147"/>
      <c r="X21" s="137"/>
    </row>
    <row r="22" spans="1:24" customFormat="1" ht="25.35" customHeight="1">
      <c r="A22" s="95">
        <v>10</v>
      </c>
      <c r="B22" s="95" t="s">
        <v>34</v>
      </c>
      <c r="C22" s="96" t="s">
        <v>964</v>
      </c>
      <c r="D22" s="97">
        <v>21319.82</v>
      </c>
      <c r="E22" s="97" t="s">
        <v>36</v>
      </c>
      <c r="F22" s="98" t="s">
        <v>36</v>
      </c>
      <c r="G22" s="97">
        <v>3104</v>
      </c>
      <c r="H22" s="97">
        <v>64</v>
      </c>
      <c r="I22" s="66">
        <f t="shared" si="0"/>
        <v>48.5</v>
      </c>
      <c r="J22" s="97">
        <v>9</v>
      </c>
      <c r="K22" s="99">
        <v>1</v>
      </c>
      <c r="L22" s="97">
        <v>21319.82</v>
      </c>
      <c r="M22" s="97">
        <v>3104</v>
      </c>
      <c r="N22" s="107">
        <v>44967</v>
      </c>
      <c r="O22" s="101" t="s">
        <v>84</v>
      </c>
      <c r="P22" s="150"/>
      <c r="Q22" s="137"/>
      <c r="R22" s="129"/>
      <c r="S22" s="132"/>
      <c r="T22" s="132"/>
      <c r="U22" s="129"/>
      <c r="V22" s="132"/>
      <c r="W22" s="147"/>
      <c r="X22" s="137"/>
    </row>
    <row r="23" spans="1:24" ht="25.35" customHeight="1">
      <c r="A23" s="95"/>
      <c r="B23" s="76"/>
      <c r="C23" s="52" t="s">
        <v>52</v>
      </c>
      <c r="D23" s="124">
        <f>SUM(D13:D22)</f>
        <v>590169.43999999994</v>
      </c>
      <c r="E23" s="124">
        <v>381241.07999999996</v>
      </c>
      <c r="F23" s="125">
        <f>(D23-E23)/E23</f>
        <v>0.54802163502422141</v>
      </c>
      <c r="G23" s="124">
        <f>SUM(G13:G22)</f>
        <v>92185</v>
      </c>
      <c r="H23" s="66"/>
      <c r="I23" s="66"/>
      <c r="J23" s="99"/>
      <c r="K23" s="99"/>
      <c r="L23" s="67"/>
      <c r="M23" s="97"/>
      <c r="N23" s="64"/>
      <c r="O23" s="64"/>
      <c r="U23" s="143"/>
      <c r="V23" s="147"/>
      <c r="W23" s="143"/>
    </row>
    <row r="24" spans="1:24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  <c r="U24" s="143"/>
      <c r="V24" s="143"/>
      <c r="W24" s="143"/>
    </row>
    <row r="25" spans="1:24" customFormat="1" ht="25.35" customHeight="1">
      <c r="A25" s="95">
        <v>11</v>
      </c>
      <c r="B25" s="63">
        <v>7</v>
      </c>
      <c r="C25" s="68" t="s">
        <v>928</v>
      </c>
      <c r="D25" s="67">
        <v>20233.060000000001</v>
      </c>
      <c r="E25" s="67">
        <v>21401.8</v>
      </c>
      <c r="F25" s="70">
        <f>(D25-E25)/E25</f>
        <v>-5.4609425375435616E-2</v>
      </c>
      <c r="G25" s="67">
        <v>2990</v>
      </c>
      <c r="H25" s="66">
        <v>75</v>
      </c>
      <c r="I25" s="66">
        <f>G25/H25</f>
        <v>39.866666666666667</v>
      </c>
      <c r="J25" s="66">
        <v>10</v>
      </c>
      <c r="K25" s="66">
        <v>3</v>
      </c>
      <c r="L25" s="67">
        <v>78487.649999999994</v>
      </c>
      <c r="M25" s="67">
        <v>11721</v>
      </c>
      <c r="N25" s="127">
        <v>44953</v>
      </c>
      <c r="O25" s="64" t="s">
        <v>41</v>
      </c>
      <c r="P25" s="150"/>
      <c r="Q25" s="137"/>
      <c r="R25" s="129"/>
      <c r="S25" s="132"/>
      <c r="T25" s="132"/>
      <c r="U25" s="147"/>
      <c r="V25" s="151"/>
      <c r="W25" s="147"/>
      <c r="X25" s="137"/>
    </row>
    <row r="26" spans="1:24" customFormat="1" ht="25.35" customHeight="1">
      <c r="A26" s="95">
        <v>12</v>
      </c>
      <c r="B26" s="63">
        <v>10</v>
      </c>
      <c r="C26" s="68" t="s">
        <v>918</v>
      </c>
      <c r="D26" s="67">
        <v>9447.51</v>
      </c>
      <c r="E26" s="67">
        <v>10412.39</v>
      </c>
      <c r="F26" s="70">
        <f>(D26-E26)/E26</f>
        <v>-9.2666525168573141E-2</v>
      </c>
      <c r="G26" s="67">
        <v>1376</v>
      </c>
      <c r="H26" s="66">
        <v>33</v>
      </c>
      <c r="I26" s="66">
        <f t="shared" ref="I26:I30" si="1">G26/H26</f>
        <v>41.696969696969695</v>
      </c>
      <c r="J26" s="66">
        <v>7</v>
      </c>
      <c r="K26" s="66">
        <v>4</v>
      </c>
      <c r="L26" s="67">
        <v>89329.71</v>
      </c>
      <c r="M26" s="67">
        <v>13400</v>
      </c>
      <c r="N26" s="127">
        <v>44946</v>
      </c>
      <c r="O26" s="64" t="s">
        <v>853</v>
      </c>
      <c r="P26" s="150"/>
      <c r="Q26" s="137"/>
      <c r="R26" s="129"/>
      <c r="S26" s="132"/>
      <c r="T26" s="132"/>
      <c r="U26" s="147"/>
      <c r="V26" s="151"/>
      <c r="W26" s="147"/>
      <c r="X26" s="137"/>
    </row>
    <row r="27" spans="1:24" customFormat="1" ht="25.35" customHeight="1">
      <c r="A27" s="95">
        <v>13</v>
      </c>
      <c r="B27" s="63" t="s">
        <v>58</v>
      </c>
      <c r="C27" s="68" t="s">
        <v>963</v>
      </c>
      <c r="D27" s="67">
        <v>8236.09</v>
      </c>
      <c r="E27" s="67">
        <v>14612.93</v>
      </c>
      <c r="F27" s="70" t="s">
        <v>36</v>
      </c>
      <c r="G27" s="67">
        <v>1202</v>
      </c>
      <c r="H27" s="66">
        <v>29</v>
      </c>
      <c r="I27" s="66">
        <f t="shared" si="1"/>
        <v>41.448275862068968</v>
      </c>
      <c r="J27" s="66">
        <v>11</v>
      </c>
      <c r="K27" s="66">
        <v>0</v>
      </c>
      <c r="L27" s="67">
        <v>8236.09</v>
      </c>
      <c r="M27" s="67">
        <v>1202</v>
      </c>
      <c r="N27" s="101" t="s">
        <v>60</v>
      </c>
      <c r="O27" s="101" t="s">
        <v>41</v>
      </c>
      <c r="P27" s="150"/>
      <c r="Q27" s="137"/>
      <c r="R27" s="129"/>
      <c r="S27" s="132"/>
      <c r="T27" s="132"/>
      <c r="U27" s="147"/>
      <c r="V27" s="151"/>
      <c r="W27" s="147"/>
      <c r="X27" s="137"/>
    </row>
    <row r="28" spans="1:24" customFormat="1" ht="25.35" customHeight="1">
      <c r="A28" s="95">
        <v>14</v>
      </c>
      <c r="B28" s="95">
        <v>16</v>
      </c>
      <c r="C28" s="96" t="s">
        <v>886</v>
      </c>
      <c r="D28" s="99">
        <v>7932.5</v>
      </c>
      <c r="E28" s="99">
        <v>4566.67</v>
      </c>
      <c r="F28" s="98">
        <f>(D28-E28)/E28</f>
        <v>0.73704252770618417</v>
      </c>
      <c r="G28" s="97">
        <v>1689</v>
      </c>
      <c r="H28" s="99">
        <v>42</v>
      </c>
      <c r="I28" s="66">
        <f t="shared" si="1"/>
        <v>40.214285714285715</v>
      </c>
      <c r="J28" s="99">
        <v>9</v>
      </c>
      <c r="K28" s="99">
        <v>7</v>
      </c>
      <c r="L28" s="97">
        <v>154794.72000000003</v>
      </c>
      <c r="M28" s="97">
        <v>31347</v>
      </c>
      <c r="N28" s="107" t="s">
        <v>894</v>
      </c>
      <c r="O28" s="101" t="s">
        <v>893</v>
      </c>
      <c r="P28" s="136"/>
      <c r="Q28" s="137"/>
      <c r="R28" s="129"/>
      <c r="S28" s="132"/>
      <c r="T28" s="132"/>
      <c r="U28" s="147"/>
      <c r="V28" s="151"/>
      <c r="W28" s="147"/>
      <c r="X28" s="137"/>
    </row>
    <row r="29" spans="1:24" customFormat="1" ht="25.35" customHeight="1">
      <c r="A29" s="95">
        <v>15</v>
      </c>
      <c r="B29" s="63">
        <v>8</v>
      </c>
      <c r="C29" s="68" t="s">
        <v>952</v>
      </c>
      <c r="D29" s="67">
        <v>7865.27</v>
      </c>
      <c r="E29" s="67">
        <v>14612.93</v>
      </c>
      <c r="F29" s="70">
        <f>(D29-E29)/E29</f>
        <v>-0.46175955130148433</v>
      </c>
      <c r="G29" s="67">
        <v>1268</v>
      </c>
      <c r="H29" s="66">
        <v>40</v>
      </c>
      <c r="I29" s="66">
        <f t="shared" si="1"/>
        <v>31.7</v>
      </c>
      <c r="J29" s="66">
        <v>8</v>
      </c>
      <c r="K29" s="66">
        <v>2</v>
      </c>
      <c r="L29" s="67">
        <v>22478.2</v>
      </c>
      <c r="M29" s="67">
        <v>3571</v>
      </c>
      <c r="N29" s="127">
        <v>44960</v>
      </c>
      <c r="O29" s="64" t="s">
        <v>43</v>
      </c>
      <c r="P29" s="136"/>
      <c r="Q29" s="137"/>
      <c r="R29" s="129"/>
      <c r="S29" s="132"/>
      <c r="T29" s="132"/>
      <c r="U29" s="147"/>
      <c r="V29" s="151"/>
      <c r="W29" s="147"/>
      <c r="X29" s="137"/>
    </row>
    <row r="30" spans="1:24" s="106" customFormat="1" ht="25.35" customHeight="1">
      <c r="A30" s="95">
        <v>16</v>
      </c>
      <c r="B30" s="95" t="s">
        <v>58</v>
      </c>
      <c r="C30" s="96" t="s">
        <v>965</v>
      </c>
      <c r="D30" s="97">
        <v>7575.92</v>
      </c>
      <c r="E30" s="67" t="s">
        <v>36</v>
      </c>
      <c r="F30" s="70" t="s">
        <v>36</v>
      </c>
      <c r="G30" s="97">
        <v>1030</v>
      </c>
      <c r="H30" s="99">
        <v>6</v>
      </c>
      <c r="I30" s="66">
        <f t="shared" si="1"/>
        <v>171.66666666666666</v>
      </c>
      <c r="J30" s="99">
        <v>4</v>
      </c>
      <c r="K30" s="99">
        <v>0</v>
      </c>
      <c r="L30" s="97">
        <v>7575.92</v>
      </c>
      <c r="M30" s="97">
        <v>1030</v>
      </c>
      <c r="N30" s="101" t="s">
        <v>60</v>
      </c>
      <c r="O30" s="64" t="s">
        <v>84</v>
      </c>
      <c r="P30" s="108"/>
      <c r="Q30" s="109"/>
      <c r="R30" s="103"/>
      <c r="S30" s="105"/>
      <c r="T30" s="105"/>
      <c r="U30" s="143"/>
      <c r="V30" s="152"/>
      <c r="W30" s="143"/>
      <c r="X30" s="109"/>
    </row>
    <row r="31" spans="1:24" customFormat="1" ht="25.35" customHeight="1">
      <c r="A31" s="95">
        <v>17</v>
      </c>
      <c r="B31" s="63" t="s">
        <v>34</v>
      </c>
      <c r="C31" s="68" t="s">
        <v>966</v>
      </c>
      <c r="D31" s="67">
        <v>7499</v>
      </c>
      <c r="E31" s="67" t="s">
        <v>36</v>
      </c>
      <c r="F31" s="70" t="s">
        <v>36</v>
      </c>
      <c r="G31" s="67">
        <v>1126</v>
      </c>
      <c r="H31" s="66" t="s">
        <v>36</v>
      </c>
      <c r="I31" s="66" t="s">
        <v>36</v>
      </c>
      <c r="J31" s="66">
        <v>9</v>
      </c>
      <c r="K31" s="66">
        <v>1</v>
      </c>
      <c r="L31" s="67">
        <v>7499</v>
      </c>
      <c r="M31" s="67">
        <v>1126</v>
      </c>
      <c r="N31" s="127">
        <v>44967</v>
      </c>
      <c r="O31" s="64" t="s">
        <v>47</v>
      </c>
      <c r="P31" s="136"/>
      <c r="Q31" s="137"/>
      <c r="R31" s="129"/>
      <c r="S31" s="132"/>
      <c r="T31" s="132"/>
      <c r="U31" s="147"/>
      <c r="V31" s="151"/>
      <c r="W31" s="147"/>
      <c r="X31" s="137"/>
    </row>
    <row r="32" spans="1:24" customFormat="1" ht="25.35" customHeight="1">
      <c r="A32" s="95">
        <v>18</v>
      </c>
      <c r="B32" s="63">
        <v>15</v>
      </c>
      <c r="C32" s="68" t="s">
        <v>915</v>
      </c>
      <c r="D32" s="67">
        <v>6191</v>
      </c>
      <c r="E32" s="67">
        <v>4623</v>
      </c>
      <c r="F32" s="70">
        <f>(D32-E32)/E32</f>
        <v>0.33917369673372272</v>
      </c>
      <c r="G32" s="67">
        <v>1269</v>
      </c>
      <c r="H32" s="67" t="s">
        <v>36</v>
      </c>
      <c r="I32" s="67" t="s">
        <v>36</v>
      </c>
      <c r="J32" s="67">
        <v>7</v>
      </c>
      <c r="K32" s="66">
        <v>5</v>
      </c>
      <c r="L32" s="67">
        <v>61751</v>
      </c>
      <c r="M32" s="67">
        <v>12757</v>
      </c>
      <c r="N32" s="127">
        <v>44939</v>
      </c>
      <c r="O32" s="64" t="s">
        <v>47</v>
      </c>
      <c r="P32" s="136"/>
      <c r="Q32" s="137"/>
      <c r="R32" s="129"/>
      <c r="S32" s="132"/>
      <c r="T32" s="132"/>
      <c r="U32" s="147"/>
      <c r="V32" s="151"/>
      <c r="W32" s="147"/>
      <c r="X32" s="137"/>
    </row>
    <row r="33" spans="1:24" s="106" customFormat="1" ht="25.35" customHeight="1">
      <c r="A33" s="95">
        <v>19</v>
      </c>
      <c r="B33" s="63">
        <v>9</v>
      </c>
      <c r="C33" s="68" t="s">
        <v>950</v>
      </c>
      <c r="D33" s="67">
        <v>5489.11</v>
      </c>
      <c r="E33" s="67">
        <v>13032.6</v>
      </c>
      <c r="F33" s="70">
        <f>(D33-E33)/E33</f>
        <v>-0.57881696668354743</v>
      </c>
      <c r="G33" s="67">
        <v>778</v>
      </c>
      <c r="H33" s="66">
        <v>33</v>
      </c>
      <c r="I33" s="66">
        <f>G33/H33</f>
        <v>23.575757575757574</v>
      </c>
      <c r="J33" s="66">
        <v>7</v>
      </c>
      <c r="K33" s="66">
        <v>2</v>
      </c>
      <c r="L33" s="67">
        <v>18521.71</v>
      </c>
      <c r="M33" s="67">
        <v>2785</v>
      </c>
      <c r="N33" s="127">
        <v>44960</v>
      </c>
      <c r="O33" s="64" t="s">
        <v>951</v>
      </c>
      <c r="P33" s="108"/>
      <c r="Q33" s="109"/>
      <c r="R33" s="103"/>
      <c r="S33" s="105"/>
      <c r="T33" s="105"/>
      <c r="U33" s="143"/>
      <c r="V33" s="152"/>
      <c r="W33" s="143"/>
      <c r="X33" s="109"/>
    </row>
    <row r="34" spans="1:24" customFormat="1" ht="25.35" customHeight="1">
      <c r="A34" s="95">
        <v>20</v>
      </c>
      <c r="B34" s="63">
        <v>12</v>
      </c>
      <c r="C34" s="68" t="s">
        <v>929</v>
      </c>
      <c r="D34" s="67">
        <v>4293.34</v>
      </c>
      <c r="E34" s="67">
        <v>5919.68</v>
      </c>
      <c r="F34" s="70">
        <f>(D34-E34)/E34</f>
        <v>-0.27473444510514083</v>
      </c>
      <c r="G34" s="67">
        <v>703</v>
      </c>
      <c r="H34" s="66">
        <v>25</v>
      </c>
      <c r="I34" s="66">
        <f>G34/H34</f>
        <v>28.12</v>
      </c>
      <c r="J34" s="66">
        <v>8</v>
      </c>
      <c r="K34" s="66">
        <v>3</v>
      </c>
      <c r="L34" s="67">
        <v>26376.38</v>
      </c>
      <c r="M34" s="67">
        <v>4475</v>
      </c>
      <c r="N34" s="127">
        <v>44953</v>
      </c>
      <c r="O34" s="64" t="s">
        <v>41</v>
      </c>
      <c r="P34" s="150" t="s">
        <v>926</v>
      </c>
      <c r="Q34" s="137"/>
      <c r="R34" s="129"/>
      <c r="S34" s="132"/>
      <c r="T34" s="132"/>
      <c r="U34" s="147"/>
      <c r="V34" s="151"/>
      <c r="W34" s="147"/>
      <c r="X34" s="137"/>
    </row>
    <row r="35" spans="1:24" ht="25.35" customHeight="1">
      <c r="A35" s="95"/>
      <c r="B35" s="76"/>
      <c r="C35" s="52" t="s">
        <v>66</v>
      </c>
      <c r="D35" s="124">
        <f>SUM(D23:D34)</f>
        <v>674932.24</v>
      </c>
      <c r="E35" s="124">
        <v>420716.50999999995</v>
      </c>
      <c r="F35" s="125">
        <f>(D35-E35)/E35</f>
        <v>0.60424472051263234</v>
      </c>
      <c r="G35" s="126">
        <f>SUM(G23:G34)</f>
        <v>105616</v>
      </c>
      <c r="H35" s="66"/>
      <c r="I35" s="66"/>
      <c r="J35" s="99"/>
      <c r="K35" s="99"/>
      <c r="L35" s="67"/>
      <c r="M35" s="97"/>
      <c r="N35" s="64"/>
      <c r="O35" s="64"/>
    </row>
    <row r="36" spans="1:24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4" customFormat="1" ht="25.35" customHeight="1">
      <c r="A37" s="95">
        <v>21</v>
      </c>
      <c r="B37" s="63" t="s">
        <v>58</v>
      </c>
      <c r="C37" s="96" t="s">
        <v>959</v>
      </c>
      <c r="D37" s="97">
        <v>3917.7</v>
      </c>
      <c r="E37" s="97" t="s">
        <v>36</v>
      </c>
      <c r="F37" s="97" t="s">
        <v>36</v>
      </c>
      <c r="G37" s="97">
        <v>595</v>
      </c>
      <c r="H37" s="99">
        <v>5</v>
      </c>
      <c r="I37" s="99">
        <f>G37/H37</f>
        <v>119</v>
      </c>
      <c r="J37" s="99">
        <v>1</v>
      </c>
      <c r="K37" s="99">
        <v>0</v>
      </c>
      <c r="L37" s="97">
        <v>3917.7</v>
      </c>
      <c r="M37" s="97">
        <v>595</v>
      </c>
      <c r="N37" s="64" t="s">
        <v>60</v>
      </c>
      <c r="O37" s="101" t="s">
        <v>130</v>
      </c>
      <c r="P37" s="150"/>
      <c r="Q37" s="137"/>
      <c r="R37" s="129"/>
      <c r="S37" s="132"/>
      <c r="T37" s="132"/>
      <c r="U37" s="147"/>
      <c r="V37" s="151"/>
      <c r="W37" s="147"/>
      <c r="X37" s="137"/>
    </row>
    <row r="38" spans="1:24" s="106" customFormat="1" ht="25.35" customHeight="1">
      <c r="A38" s="95">
        <v>22</v>
      </c>
      <c r="B38" s="63" t="s">
        <v>34</v>
      </c>
      <c r="C38" s="96" t="s">
        <v>957</v>
      </c>
      <c r="D38" s="97">
        <v>3528.37</v>
      </c>
      <c r="E38" s="97" t="s">
        <v>36</v>
      </c>
      <c r="F38" s="97" t="s">
        <v>36</v>
      </c>
      <c r="G38" s="97">
        <v>837</v>
      </c>
      <c r="H38" s="99">
        <v>31</v>
      </c>
      <c r="I38" s="99">
        <f t="shared" ref="I38:I49" si="2">G38/H38</f>
        <v>27</v>
      </c>
      <c r="J38" s="99">
        <v>7</v>
      </c>
      <c r="K38" s="99">
        <v>1</v>
      </c>
      <c r="L38" s="97">
        <v>3528.37</v>
      </c>
      <c r="M38" s="97">
        <v>837</v>
      </c>
      <c r="N38" s="107">
        <v>44602</v>
      </c>
      <c r="O38" s="101" t="s">
        <v>82</v>
      </c>
      <c r="P38" s="149" t="s">
        <v>926</v>
      </c>
      <c r="Q38" s="109"/>
      <c r="R38" s="103"/>
      <c r="S38" s="105"/>
      <c r="T38" s="105"/>
      <c r="U38" s="143"/>
      <c r="V38" s="151"/>
      <c r="W38" s="143"/>
      <c r="X38" s="109"/>
    </row>
    <row r="39" spans="1:24" customFormat="1" ht="25.35" customHeight="1">
      <c r="A39" s="95">
        <v>23</v>
      </c>
      <c r="B39" s="95">
        <v>13</v>
      </c>
      <c r="C39" s="96" t="s">
        <v>933</v>
      </c>
      <c r="D39" s="97">
        <v>3505.12</v>
      </c>
      <c r="E39" s="97">
        <v>5556.2800000000007</v>
      </c>
      <c r="F39" s="98">
        <f>(D39-E39)/E39</f>
        <v>-0.36916066144974707</v>
      </c>
      <c r="G39" s="97">
        <v>593</v>
      </c>
      <c r="H39" s="97">
        <v>21</v>
      </c>
      <c r="I39" s="99">
        <f t="shared" si="2"/>
        <v>28.238095238095237</v>
      </c>
      <c r="J39" s="97">
        <v>6</v>
      </c>
      <c r="K39" s="99">
        <v>3</v>
      </c>
      <c r="L39" s="97">
        <v>22535.88</v>
      </c>
      <c r="M39" s="97">
        <v>3723</v>
      </c>
      <c r="N39" s="107">
        <v>44953</v>
      </c>
      <c r="O39" s="101" t="s">
        <v>934</v>
      </c>
      <c r="P39" s="150"/>
      <c r="Q39" s="137"/>
      <c r="R39" s="129"/>
      <c r="S39" s="132"/>
      <c r="T39" s="132"/>
      <c r="U39" s="147"/>
      <c r="V39" s="151"/>
      <c r="W39" s="147"/>
      <c r="X39" s="137"/>
    </row>
    <row r="40" spans="1:24" customFormat="1" ht="25.35" customHeight="1">
      <c r="A40" s="95">
        <v>24</v>
      </c>
      <c r="B40" s="63">
        <v>14</v>
      </c>
      <c r="C40" s="68" t="s">
        <v>924</v>
      </c>
      <c r="D40" s="67">
        <v>3237.29</v>
      </c>
      <c r="E40" s="67">
        <v>4866.76</v>
      </c>
      <c r="F40" s="70">
        <f>(D40-E40)/E40</f>
        <v>-0.33481618160747606</v>
      </c>
      <c r="G40" s="67">
        <v>443</v>
      </c>
      <c r="H40" s="66">
        <v>9</v>
      </c>
      <c r="I40" s="99">
        <f t="shared" si="2"/>
        <v>49.222222222222221</v>
      </c>
      <c r="J40" s="66">
        <v>5</v>
      </c>
      <c r="K40" s="66">
        <v>4</v>
      </c>
      <c r="L40" s="67">
        <v>60230.359999999993</v>
      </c>
      <c r="M40" s="67">
        <v>9266</v>
      </c>
      <c r="N40" s="127">
        <v>44946</v>
      </c>
      <c r="O40" s="64" t="s">
        <v>925</v>
      </c>
      <c r="P40" s="150"/>
      <c r="Q40" s="137"/>
      <c r="R40" s="129"/>
      <c r="S40" s="132"/>
      <c r="T40" s="132"/>
      <c r="U40" s="147"/>
      <c r="V40" s="151"/>
      <c r="W40" s="147"/>
      <c r="X40" s="137"/>
    </row>
    <row r="41" spans="1:24" s="106" customFormat="1" ht="25.2" customHeight="1">
      <c r="A41" s="95">
        <v>25</v>
      </c>
      <c r="B41" s="63">
        <v>11</v>
      </c>
      <c r="C41" s="68" t="s">
        <v>948</v>
      </c>
      <c r="D41" s="67">
        <v>2398.19</v>
      </c>
      <c r="E41" s="67">
        <v>5928.43</v>
      </c>
      <c r="F41" s="70">
        <f>(D41-E41)/E41</f>
        <v>-0.59547637401470543</v>
      </c>
      <c r="G41" s="67">
        <v>332</v>
      </c>
      <c r="H41" s="66">
        <v>12</v>
      </c>
      <c r="I41" s="99">
        <f t="shared" si="2"/>
        <v>27.666666666666668</v>
      </c>
      <c r="J41" s="66">
        <v>3</v>
      </c>
      <c r="K41" s="66">
        <v>2</v>
      </c>
      <c r="L41" s="67">
        <v>8326.6299999999992</v>
      </c>
      <c r="M41" s="67">
        <v>1208</v>
      </c>
      <c r="N41" s="127">
        <v>44960</v>
      </c>
      <c r="O41" s="64" t="s">
        <v>142</v>
      </c>
      <c r="P41" s="108"/>
      <c r="Q41" s="109"/>
      <c r="R41" s="103"/>
      <c r="S41" s="105"/>
      <c r="T41" s="105"/>
      <c r="U41" s="143"/>
      <c r="V41" s="152"/>
      <c r="W41" s="143"/>
      <c r="X41" s="109"/>
    </row>
    <row r="42" spans="1:24" customFormat="1" ht="24.75" customHeight="1">
      <c r="A42" s="95">
        <v>26</v>
      </c>
      <c r="B42" s="95">
        <v>22</v>
      </c>
      <c r="C42" s="96" t="s">
        <v>903</v>
      </c>
      <c r="D42" s="97">
        <v>2110.75</v>
      </c>
      <c r="E42" s="97">
        <v>1465.4</v>
      </c>
      <c r="F42" s="98">
        <f>(D42-E42)/E42</f>
        <v>0.44039170192438915</v>
      </c>
      <c r="G42" s="97">
        <v>352</v>
      </c>
      <c r="H42" s="99">
        <v>11</v>
      </c>
      <c r="I42" s="99">
        <f t="shared" si="2"/>
        <v>32</v>
      </c>
      <c r="J42" s="99">
        <v>3</v>
      </c>
      <c r="K42" s="99">
        <v>6</v>
      </c>
      <c r="L42" s="97">
        <v>40075.389999999992</v>
      </c>
      <c r="M42" s="97">
        <v>6476</v>
      </c>
      <c r="N42" s="107" t="s">
        <v>904</v>
      </c>
      <c r="O42" s="101" t="s">
        <v>893</v>
      </c>
      <c r="P42" s="150" t="s">
        <v>926</v>
      </c>
      <c r="Q42" s="137"/>
      <c r="R42" s="129"/>
      <c r="S42" s="132"/>
      <c r="T42" s="132"/>
      <c r="U42" s="147"/>
      <c r="V42" s="151"/>
      <c r="W42" s="147"/>
      <c r="X42" s="137"/>
    </row>
    <row r="43" spans="1:24" customFormat="1" ht="25.35" customHeight="1">
      <c r="A43" s="95">
        <v>27</v>
      </c>
      <c r="B43" s="63" t="s">
        <v>34</v>
      </c>
      <c r="C43" s="68" t="s">
        <v>961</v>
      </c>
      <c r="D43" s="67">
        <v>1978.1</v>
      </c>
      <c r="E43" s="67" t="s">
        <v>36</v>
      </c>
      <c r="F43" s="70" t="s">
        <v>36</v>
      </c>
      <c r="G43" s="67">
        <v>407</v>
      </c>
      <c r="H43" s="67">
        <v>19</v>
      </c>
      <c r="I43" s="99">
        <f t="shared" si="2"/>
        <v>21.421052631578949</v>
      </c>
      <c r="J43" s="67">
        <v>7</v>
      </c>
      <c r="K43" s="66">
        <v>1</v>
      </c>
      <c r="L43" s="67">
        <v>1978.1</v>
      </c>
      <c r="M43" s="67">
        <v>407</v>
      </c>
      <c r="N43" s="127">
        <v>44967</v>
      </c>
      <c r="O43" s="64" t="s">
        <v>80</v>
      </c>
      <c r="P43" s="136"/>
      <c r="Q43" s="137"/>
      <c r="R43" s="129"/>
      <c r="S43" s="132"/>
      <c r="T43" s="132"/>
      <c r="U43" s="147"/>
      <c r="V43" s="151"/>
      <c r="W43" s="147"/>
      <c r="X43" s="137"/>
    </row>
    <row r="44" spans="1:24" s="106" customFormat="1" ht="25.35" customHeight="1">
      <c r="A44" s="95">
        <v>28</v>
      </c>
      <c r="B44" s="123">
        <v>32</v>
      </c>
      <c r="C44" s="96" t="s">
        <v>919</v>
      </c>
      <c r="D44" s="97">
        <v>1911</v>
      </c>
      <c r="E44" s="97">
        <v>77</v>
      </c>
      <c r="F44" s="98">
        <f>(D44-E44)/E44</f>
        <v>23.818181818181817</v>
      </c>
      <c r="G44" s="97">
        <v>383</v>
      </c>
      <c r="H44" s="99">
        <v>3</v>
      </c>
      <c r="I44" s="99">
        <f>G44/H44</f>
        <v>127.66666666666667</v>
      </c>
      <c r="J44" s="99">
        <v>3</v>
      </c>
      <c r="K44" s="99">
        <v>5</v>
      </c>
      <c r="L44" s="97">
        <v>4495.1000000000004</v>
      </c>
      <c r="M44" s="97">
        <v>863</v>
      </c>
      <c r="N44" s="107" t="s">
        <v>913</v>
      </c>
      <c r="O44" s="101" t="s">
        <v>357</v>
      </c>
      <c r="P44" s="108"/>
      <c r="Q44" s="109"/>
      <c r="R44" s="103"/>
      <c r="S44" s="105"/>
      <c r="T44" s="105"/>
      <c r="U44" s="143"/>
      <c r="V44" s="152"/>
      <c r="W44" s="143"/>
      <c r="X44" s="109"/>
    </row>
    <row r="45" spans="1:24" customFormat="1" ht="25.35" customHeight="1">
      <c r="A45" s="95">
        <v>29</v>
      </c>
      <c r="B45" s="63">
        <v>25</v>
      </c>
      <c r="C45" s="68" t="s">
        <v>837</v>
      </c>
      <c r="D45" s="67">
        <v>1804.72</v>
      </c>
      <c r="E45" s="67">
        <v>580.79999999999995</v>
      </c>
      <c r="F45" s="70">
        <f>(D45-E45)/E45</f>
        <v>2.107300275482094</v>
      </c>
      <c r="G45" s="67">
        <v>400</v>
      </c>
      <c r="H45" s="66">
        <v>6</v>
      </c>
      <c r="I45" s="99">
        <f t="shared" si="2"/>
        <v>66.666666666666671</v>
      </c>
      <c r="J45" s="66">
        <v>1</v>
      </c>
      <c r="K45" s="66">
        <v>12</v>
      </c>
      <c r="L45" s="67">
        <v>138712.78</v>
      </c>
      <c r="M45" s="67">
        <v>27019</v>
      </c>
      <c r="N45" s="127">
        <v>44890</v>
      </c>
      <c r="O45" s="64" t="s">
        <v>84</v>
      </c>
      <c r="P45" s="136"/>
      <c r="Q45" s="137"/>
      <c r="R45" s="129"/>
      <c r="S45" s="132"/>
      <c r="T45" s="132"/>
      <c r="U45" s="147"/>
      <c r="V45" s="151"/>
      <c r="W45" s="147"/>
      <c r="X45" s="137"/>
    </row>
    <row r="46" spans="1:24" customFormat="1" ht="25.35" customHeight="1">
      <c r="A46" s="95">
        <v>30</v>
      </c>
      <c r="B46" s="95">
        <v>19</v>
      </c>
      <c r="C46" s="96" t="s">
        <v>912</v>
      </c>
      <c r="D46" s="97">
        <v>1523</v>
      </c>
      <c r="E46" s="97">
        <v>1947.3</v>
      </c>
      <c r="F46" s="98">
        <f>(D46-E46)/E46</f>
        <v>-0.21789143942895289</v>
      </c>
      <c r="G46" s="97">
        <v>237</v>
      </c>
      <c r="H46" s="99">
        <v>9</v>
      </c>
      <c r="I46" s="99">
        <f t="shared" si="2"/>
        <v>26.333333333333332</v>
      </c>
      <c r="J46" s="99">
        <v>4</v>
      </c>
      <c r="K46" s="99">
        <v>5</v>
      </c>
      <c r="L46" s="67">
        <v>17690.39</v>
      </c>
      <c r="M46" s="67">
        <v>2839</v>
      </c>
      <c r="N46" s="107" t="s">
        <v>913</v>
      </c>
      <c r="O46" s="101" t="s">
        <v>82</v>
      </c>
      <c r="P46" s="136"/>
      <c r="Q46" s="137"/>
      <c r="R46" s="129"/>
      <c r="S46" s="132"/>
      <c r="T46" s="132"/>
      <c r="U46" s="147"/>
      <c r="V46" s="151"/>
      <c r="W46" s="147"/>
      <c r="X46" s="137"/>
    </row>
    <row r="47" spans="1:24" ht="25.35" customHeight="1">
      <c r="A47" s="95"/>
      <c r="B47" s="76"/>
      <c r="C47" s="52" t="s">
        <v>90</v>
      </c>
      <c r="D47" s="124">
        <f>SUM(D35:D46)</f>
        <v>700846.47999999986</v>
      </c>
      <c r="E47" s="124">
        <v>427465.16</v>
      </c>
      <c r="F47" s="125">
        <f>(D47-E47)/E47</f>
        <v>0.63954058852422013</v>
      </c>
      <c r="G47" s="126">
        <f>SUM(G35:G46)</f>
        <v>110195</v>
      </c>
      <c r="H47" s="66"/>
      <c r="I47" s="66"/>
      <c r="J47" s="99"/>
      <c r="K47" s="99"/>
      <c r="L47" s="67"/>
      <c r="M47" s="97"/>
      <c r="N47" s="64"/>
      <c r="O47" s="64"/>
    </row>
    <row r="48" spans="1:24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4" s="106" customFormat="1" ht="25.35" customHeight="1">
      <c r="A49" s="95">
        <v>31</v>
      </c>
      <c r="B49" s="63">
        <v>20</v>
      </c>
      <c r="C49" s="68" t="s">
        <v>895</v>
      </c>
      <c r="D49" s="67">
        <v>1217.4000000000001</v>
      </c>
      <c r="E49" s="67">
        <v>1862.25</v>
      </c>
      <c r="F49" s="70">
        <f>(D49-E49)/E49</f>
        <v>-0.34627466774063625</v>
      </c>
      <c r="G49" s="67">
        <v>210</v>
      </c>
      <c r="H49" s="66">
        <v>4</v>
      </c>
      <c r="I49" s="99">
        <f t="shared" si="2"/>
        <v>52.5</v>
      </c>
      <c r="J49" s="66">
        <v>3</v>
      </c>
      <c r="K49" s="66">
        <v>6</v>
      </c>
      <c r="L49" s="67">
        <v>78647.45</v>
      </c>
      <c r="M49" s="67">
        <v>12302</v>
      </c>
      <c r="N49" s="127">
        <v>44932</v>
      </c>
      <c r="O49" s="64" t="s">
        <v>142</v>
      </c>
      <c r="P49" s="108"/>
      <c r="Q49" s="109"/>
      <c r="R49" s="103"/>
      <c r="S49" s="105"/>
      <c r="T49" s="105"/>
      <c r="U49" s="143"/>
      <c r="V49" s="151"/>
      <c r="W49" s="143"/>
      <c r="X49" s="109"/>
    </row>
    <row r="50" spans="1:24" s="106" customFormat="1" ht="25.35" customHeight="1">
      <c r="A50" s="95">
        <v>32</v>
      </c>
      <c r="B50" s="63">
        <v>18</v>
      </c>
      <c r="C50" s="68" t="s">
        <v>937</v>
      </c>
      <c r="D50" s="67">
        <v>1073.2</v>
      </c>
      <c r="E50" s="67">
        <v>2069.6999999999998</v>
      </c>
      <c r="F50" s="70">
        <f t="shared" ref="F50:F57" si="3">(D50-E50)/E50</f>
        <v>-0.4814707445523505</v>
      </c>
      <c r="G50" s="67">
        <v>259</v>
      </c>
      <c r="H50" s="67">
        <v>4</v>
      </c>
      <c r="I50" s="66">
        <f>G50/H50</f>
        <v>64.75</v>
      </c>
      <c r="J50" s="67">
        <v>3</v>
      </c>
      <c r="K50" s="66">
        <v>4</v>
      </c>
      <c r="L50" s="67">
        <v>5257.7</v>
      </c>
      <c r="M50" s="67">
        <v>1069</v>
      </c>
      <c r="N50" s="127">
        <v>44951</v>
      </c>
      <c r="O50" s="64" t="s">
        <v>938</v>
      </c>
      <c r="P50" s="108"/>
      <c r="Q50" s="109"/>
      <c r="R50" s="103"/>
      <c r="S50" s="105"/>
      <c r="T50" s="105"/>
      <c r="U50" s="143"/>
      <c r="V50" s="152"/>
      <c r="W50" s="143"/>
      <c r="X50" s="109"/>
    </row>
    <row r="51" spans="1:24" s="106" customFormat="1" ht="25.35" customHeight="1">
      <c r="A51" s="95">
        <v>33</v>
      </c>
      <c r="B51" s="63">
        <v>17</v>
      </c>
      <c r="C51" s="68" t="s">
        <v>879</v>
      </c>
      <c r="D51" s="67">
        <v>1043.6300000000001</v>
      </c>
      <c r="E51" s="67">
        <v>2135.36</v>
      </c>
      <c r="F51" s="70">
        <f t="shared" si="3"/>
        <v>-0.5112627378989959</v>
      </c>
      <c r="G51" s="67">
        <v>162</v>
      </c>
      <c r="H51" s="66">
        <v>7</v>
      </c>
      <c r="I51" s="66">
        <f t="shared" ref="I51:I61" si="4">G51/H51</f>
        <v>23.142857142857142</v>
      </c>
      <c r="J51" s="66">
        <v>3</v>
      </c>
      <c r="K51" s="66">
        <v>8</v>
      </c>
      <c r="L51" s="67">
        <v>173009.87</v>
      </c>
      <c r="M51" s="67">
        <v>27193</v>
      </c>
      <c r="N51" s="127">
        <v>44916</v>
      </c>
      <c r="O51" s="64" t="s">
        <v>142</v>
      </c>
      <c r="P51" s="108"/>
      <c r="Q51" s="109"/>
      <c r="R51" s="103"/>
      <c r="S51" s="105"/>
      <c r="T51" s="105"/>
      <c r="U51" s="143"/>
      <c r="V51" s="152"/>
      <c r="W51" s="143"/>
      <c r="X51" s="109"/>
    </row>
    <row r="52" spans="1:24" customFormat="1" ht="25.35" customHeight="1">
      <c r="A52" s="95">
        <v>34</v>
      </c>
      <c r="B52" s="95">
        <v>27</v>
      </c>
      <c r="C52" s="96" t="s">
        <v>866</v>
      </c>
      <c r="D52" s="97">
        <v>824.8</v>
      </c>
      <c r="E52" s="97">
        <v>296.3</v>
      </c>
      <c r="F52" s="98">
        <f t="shared" si="3"/>
        <v>1.7836652041849477</v>
      </c>
      <c r="G52" s="97">
        <v>157</v>
      </c>
      <c r="H52" s="99">
        <v>4</v>
      </c>
      <c r="I52" s="66">
        <f t="shared" si="4"/>
        <v>39.25</v>
      </c>
      <c r="J52" s="99">
        <v>2</v>
      </c>
      <c r="K52" s="99">
        <v>12</v>
      </c>
      <c r="L52" s="97">
        <v>12440.7</v>
      </c>
      <c r="M52" s="97">
        <v>2277</v>
      </c>
      <c r="N52" s="107">
        <v>44896</v>
      </c>
      <c r="O52" s="101" t="s">
        <v>570</v>
      </c>
      <c r="P52" s="136"/>
      <c r="Q52" s="137"/>
      <c r="R52" s="129"/>
      <c r="S52" s="132"/>
      <c r="T52" s="132"/>
      <c r="U52" s="147"/>
      <c r="V52" s="151"/>
      <c r="W52" s="147"/>
      <c r="X52" s="137"/>
    </row>
    <row r="53" spans="1:24" customFormat="1" ht="25.35" customHeight="1">
      <c r="A53" s="95">
        <v>35</v>
      </c>
      <c r="B53" s="63">
        <v>21</v>
      </c>
      <c r="C53" s="68" t="s">
        <v>935</v>
      </c>
      <c r="D53" s="67">
        <v>757</v>
      </c>
      <c r="E53" s="67">
        <v>1668.05</v>
      </c>
      <c r="F53" s="70">
        <f t="shared" si="3"/>
        <v>-0.54617667336111031</v>
      </c>
      <c r="G53" s="67">
        <v>101</v>
      </c>
      <c r="H53" s="67">
        <v>2</v>
      </c>
      <c r="I53" s="66">
        <f t="shared" si="4"/>
        <v>50.5</v>
      </c>
      <c r="J53" s="67">
        <v>1</v>
      </c>
      <c r="K53" s="66">
        <v>3</v>
      </c>
      <c r="L53" s="67">
        <v>13830.37</v>
      </c>
      <c r="M53" s="67">
        <v>2130</v>
      </c>
      <c r="N53" s="127">
        <v>44953</v>
      </c>
      <c r="O53" s="64" t="s">
        <v>84</v>
      </c>
      <c r="P53" s="136"/>
      <c r="Q53" s="137"/>
      <c r="R53" s="129"/>
      <c r="S53" s="132"/>
      <c r="T53" s="132"/>
      <c r="U53" s="147"/>
      <c r="V53" s="151"/>
      <c r="W53" s="147"/>
      <c r="X53" s="137"/>
    </row>
    <row r="54" spans="1:24" s="106" customFormat="1" ht="25.35" customHeight="1">
      <c r="A54" s="95">
        <v>36</v>
      </c>
      <c r="B54" s="63">
        <v>23</v>
      </c>
      <c r="C54" s="68" t="s">
        <v>825</v>
      </c>
      <c r="D54" s="67">
        <v>753.3</v>
      </c>
      <c r="E54" s="67">
        <v>1051.5</v>
      </c>
      <c r="F54" s="70">
        <f t="shared" si="3"/>
        <v>-0.28359486447931531</v>
      </c>
      <c r="G54" s="67">
        <v>104</v>
      </c>
      <c r="H54" s="66">
        <v>5</v>
      </c>
      <c r="I54" s="66">
        <f t="shared" si="4"/>
        <v>20.8</v>
      </c>
      <c r="J54" s="66">
        <v>2</v>
      </c>
      <c r="K54" s="66">
        <v>13</v>
      </c>
      <c r="L54" s="67">
        <v>111525.2</v>
      </c>
      <c r="M54" s="67">
        <v>17726</v>
      </c>
      <c r="N54" s="127">
        <v>44883</v>
      </c>
      <c r="O54" s="64" t="s">
        <v>84</v>
      </c>
      <c r="P54" s="108"/>
      <c r="Q54" s="109"/>
      <c r="R54" s="103"/>
      <c r="S54" s="105"/>
      <c r="T54" s="105"/>
      <c r="U54" s="143"/>
      <c r="V54" s="152"/>
      <c r="W54" s="143"/>
      <c r="X54" s="109"/>
    </row>
    <row r="55" spans="1:24" s="106" customFormat="1" ht="25.35" customHeight="1">
      <c r="A55" s="95">
        <v>37</v>
      </c>
      <c r="B55" s="63">
        <v>26</v>
      </c>
      <c r="C55" s="96" t="s">
        <v>774</v>
      </c>
      <c r="D55" s="97">
        <v>673.5</v>
      </c>
      <c r="E55" s="97">
        <v>517.79999999999995</v>
      </c>
      <c r="F55" s="98">
        <f t="shared" si="3"/>
        <v>0.3006952491309387</v>
      </c>
      <c r="G55" s="97">
        <v>99</v>
      </c>
      <c r="H55" s="97">
        <v>6</v>
      </c>
      <c r="I55" s="66">
        <f t="shared" si="4"/>
        <v>16.5</v>
      </c>
      <c r="J55" s="97">
        <v>2</v>
      </c>
      <c r="K55" s="99">
        <v>18</v>
      </c>
      <c r="L55" s="67">
        <v>1004054.4900000001</v>
      </c>
      <c r="M55" s="67">
        <v>144118</v>
      </c>
      <c r="N55" s="107">
        <v>44848</v>
      </c>
      <c r="O55" s="101" t="s">
        <v>775</v>
      </c>
      <c r="P55" s="149" t="s">
        <v>926</v>
      </c>
      <c r="Q55" s="109"/>
      <c r="R55" s="103"/>
      <c r="S55" s="105"/>
      <c r="T55" s="105"/>
      <c r="U55" s="143"/>
      <c r="V55" s="152"/>
      <c r="W55" s="143"/>
      <c r="X55" s="109"/>
    </row>
    <row r="56" spans="1:24" s="106" customFormat="1" ht="25.35" customHeight="1">
      <c r="A56" s="95">
        <v>38</v>
      </c>
      <c r="B56" s="95">
        <v>31</v>
      </c>
      <c r="C56" s="96" t="s">
        <v>868</v>
      </c>
      <c r="D56" s="97">
        <v>218.5</v>
      </c>
      <c r="E56" s="97">
        <v>101</v>
      </c>
      <c r="F56" s="98">
        <f t="shared" si="3"/>
        <v>1.1633663366336633</v>
      </c>
      <c r="G56" s="97">
        <v>41</v>
      </c>
      <c r="H56" s="99">
        <v>1</v>
      </c>
      <c r="I56" s="66">
        <f t="shared" si="4"/>
        <v>41</v>
      </c>
      <c r="J56" s="99">
        <v>1</v>
      </c>
      <c r="K56" s="99">
        <v>11</v>
      </c>
      <c r="L56" s="97">
        <v>4387.3500000000004</v>
      </c>
      <c r="M56" s="97">
        <v>785</v>
      </c>
      <c r="N56" s="107">
        <v>44897</v>
      </c>
      <c r="O56" s="101" t="s">
        <v>570</v>
      </c>
      <c r="P56" s="108"/>
      <c r="Q56" s="109"/>
      <c r="R56" s="103"/>
      <c r="S56" s="105"/>
      <c r="T56" s="105"/>
      <c r="U56" s="143"/>
      <c r="V56" s="152"/>
      <c r="W56" s="143"/>
      <c r="X56" s="109"/>
    </row>
    <row r="57" spans="1:24" s="106" customFormat="1" ht="25.35" customHeight="1">
      <c r="A57" s="95">
        <v>39</v>
      </c>
      <c r="B57" s="95">
        <v>29</v>
      </c>
      <c r="C57" s="96" t="s">
        <v>907</v>
      </c>
      <c r="D57" s="97">
        <v>173</v>
      </c>
      <c r="E57" s="97">
        <v>115</v>
      </c>
      <c r="F57" s="98">
        <f t="shared" si="3"/>
        <v>0.5043478260869565</v>
      </c>
      <c r="G57" s="97">
        <v>37</v>
      </c>
      <c r="H57" s="99">
        <v>1</v>
      </c>
      <c r="I57" s="66">
        <f t="shared" si="4"/>
        <v>37</v>
      </c>
      <c r="J57" s="99">
        <v>1</v>
      </c>
      <c r="K57" s="99">
        <v>6</v>
      </c>
      <c r="L57" s="97">
        <v>2987.25</v>
      </c>
      <c r="M57" s="97">
        <v>504</v>
      </c>
      <c r="N57" s="107">
        <v>44932</v>
      </c>
      <c r="O57" s="101" t="s">
        <v>570</v>
      </c>
      <c r="P57" s="108"/>
      <c r="Q57" s="109"/>
      <c r="R57" s="103"/>
      <c r="S57" s="105"/>
      <c r="T57" s="105"/>
      <c r="U57" s="143"/>
      <c r="V57" s="151"/>
      <c r="W57" s="143"/>
      <c r="X57" s="109"/>
    </row>
    <row r="58" spans="1:24" s="106" customFormat="1" ht="25.35" customHeight="1">
      <c r="A58" s="95">
        <v>40</v>
      </c>
      <c r="B58" s="97" t="s">
        <v>36</v>
      </c>
      <c r="C58" s="154" t="s">
        <v>832</v>
      </c>
      <c r="D58" s="97">
        <v>152.69999999999999</v>
      </c>
      <c r="E58" s="97" t="s">
        <v>36</v>
      </c>
      <c r="F58" s="98" t="s">
        <v>36</v>
      </c>
      <c r="G58" s="97">
        <v>31</v>
      </c>
      <c r="H58" s="99">
        <v>2</v>
      </c>
      <c r="I58" s="66">
        <f t="shared" si="4"/>
        <v>15.5</v>
      </c>
      <c r="J58" s="99">
        <v>2</v>
      </c>
      <c r="K58" s="99" t="s">
        <v>36</v>
      </c>
      <c r="L58" s="97">
        <v>8856.2199999999993</v>
      </c>
      <c r="M58" s="97">
        <v>2003</v>
      </c>
      <c r="N58" s="107">
        <v>44883</v>
      </c>
      <c r="O58" s="101" t="s">
        <v>82</v>
      </c>
      <c r="P58" s="108"/>
      <c r="Q58" s="109"/>
      <c r="R58" s="103"/>
      <c r="S58" s="105"/>
      <c r="T58" s="105"/>
      <c r="U58" s="143"/>
      <c r="V58" s="151"/>
      <c r="W58" s="143"/>
      <c r="X58" s="109"/>
    </row>
    <row r="59" spans="1:24" ht="25.35" customHeight="1">
      <c r="A59" s="95"/>
      <c r="B59" s="76"/>
      <c r="C59" s="52" t="s">
        <v>255</v>
      </c>
      <c r="D59" s="124">
        <f>SUM(D47:D58)</f>
        <v>707733.50999999989</v>
      </c>
      <c r="E59" s="124">
        <v>427753.66</v>
      </c>
      <c r="F59" s="125">
        <f>(D59-E59)/E59</f>
        <v>0.65453525283687797</v>
      </c>
      <c r="G59" s="126">
        <f ca="1">SUM(G47:G61)</f>
        <v>0</v>
      </c>
      <c r="H59" s="66"/>
      <c r="I59" s="66"/>
      <c r="J59" s="99"/>
      <c r="K59" s="99"/>
      <c r="L59" s="67"/>
      <c r="M59" s="97"/>
      <c r="N59" s="64"/>
      <c r="O59" s="64"/>
    </row>
    <row r="60" spans="1:24">
      <c r="A60" s="39"/>
      <c r="B60" s="47"/>
      <c r="C60" s="40"/>
      <c r="D60" s="48"/>
      <c r="E60" s="116"/>
      <c r="F60" s="48"/>
      <c r="G60" s="48"/>
      <c r="H60" s="48"/>
      <c r="I60" s="48"/>
      <c r="J60" s="116"/>
      <c r="K60" s="116"/>
      <c r="L60" s="48"/>
      <c r="M60" s="48"/>
      <c r="N60" s="50"/>
      <c r="O60" s="38"/>
    </row>
    <row r="61" spans="1:24" s="106" customFormat="1" ht="25.35" customHeight="1">
      <c r="A61" s="95">
        <v>41</v>
      </c>
      <c r="B61" s="97" t="s">
        <v>36</v>
      </c>
      <c r="C61" s="153" t="s">
        <v>750</v>
      </c>
      <c r="D61" s="97">
        <v>125.29</v>
      </c>
      <c r="E61" s="97" t="s">
        <v>36</v>
      </c>
      <c r="F61" s="97" t="s">
        <v>36</v>
      </c>
      <c r="G61" s="97">
        <v>46</v>
      </c>
      <c r="H61" s="99">
        <v>1</v>
      </c>
      <c r="I61" s="66">
        <f t="shared" si="4"/>
        <v>46</v>
      </c>
      <c r="J61" s="99">
        <v>1</v>
      </c>
      <c r="K61" s="99" t="s">
        <v>36</v>
      </c>
      <c r="L61" s="97">
        <v>177148.94</v>
      </c>
      <c r="M61" s="97">
        <v>30000</v>
      </c>
      <c r="N61" s="107">
        <v>44834</v>
      </c>
      <c r="O61" s="101" t="s">
        <v>130</v>
      </c>
      <c r="P61" s="108"/>
      <c r="Q61" s="109"/>
      <c r="R61" s="103"/>
      <c r="S61" s="105"/>
      <c r="T61" s="105"/>
      <c r="U61" s="143"/>
      <c r="V61" s="151"/>
      <c r="W61" s="143"/>
      <c r="X61" s="109"/>
    </row>
    <row r="62" spans="1:24" s="106" customFormat="1" ht="25.35" customHeight="1">
      <c r="A62" s="95">
        <v>42</v>
      </c>
      <c r="B62" s="76">
        <v>28</v>
      </c>
      <c r="C62" s="68" t="s">
        <v>878</v>
      </c>
      <c r="D62" s="67">
        <v>71.900000000000006</v>
      </c>
      <c r="E62" s="67">
        <v>201.5</v>
      </c>
      <c r="F62" s="70">
        <f>(D62-E62)/E62</f>
        <v>-0.64317617866004961</v>
      </c>
      <c r="G62" s="67">
        <v>11</v>
      </c>
      <c r="H62" s="67">
        <v>1</v>
      </c>
      <c r="I62" s="66">
        <f>G62/H62</f>
        <v>11</v>
      </c>
      <c r="J62" s="67">
        <v>1</v>
      </c>
      <c r="K62" s="66">
        <v>9</v>
      </c>
      <c r="L62" s="67">
        <v>20151.669999999998</v>
      </c>
      <c r="M62" s="67">
        <v>4015</v>
      </c>
      <c r="N62" s="127">
        <v>44911</v>
      </c>
      <c r="O62" s="64" t="s">
        <v>835</v>
      </c>
      <c r="P62" s="108"/>
      <c r="Q62" s="109"/>
      <c r="R62" s="103"/>
      <c r="S62" s="105"/>
      <c r="T62" s="105"/>
      <c r="U62" s="143"/>
      <c r="V62" s="151"/>
      <c r="W62" s="143"/>
      <c r="X62" s="109"/>
    </row>
    <row r="63" spans="1:24" s="106" customFormat="1" ht="25.35" customHeight="1">
      <c r="A63" s="95">
        <v>43</v>
      </c>
      <c r="B63" s="141" t="s">
        <v>36</v>
      </c>
      <c r="C63" s="153" t="s">
        <v>960</v>
      </c>
      <c r="D63" s="97">
        <v>6</v>
      </c>
      <c r="E63" s="97" t="s">
        <v>36</v>
      </c>
      <c r="F63" s="97" t="s">
        <v>36</v>
      </c>
      <c r="G63" s="97">
        <v>2</v>
      </c>
      <c r="H63" s="99">
        <v>1</v>
      </c>
      <c r="I63" s="99">
        <f>G63/H63</f>
        <v>2</v>
      </c>
      <c r="J63" s="99">
        <v>1</v>
      </c>
      <c r="K63" s="99" t="s">
        <v>36</v>
      </c>
      <c r="L63" s="97">
        <v>1777</v>
      </c>
      <c r="M63" s="97">
        <v>482</v>
      </c>
      <c r="N63" s="107">
        <v>43987</v>
      </c>
      <c r="O63" s="101" t="s">
        <v>130</v>
      </c>
      <c r="P63" s="108"/>
      <c r="Q63" s="109"/>
      <c r="R63" s="103"/>
      <c r="S63" s="105"/>
      <c r="T63" s="105"/>
      <c r="U63" s="143"/>
      <c r="V63" s="151"/>
      <c r="W63" s="143"/>
      <c r="X63" s="109"/>
    </row>
    <row r="64" spans="1:24" ht="25.35" customHeight="1">
      <c r="A64" s="41"/>
      <c r="B64" s="41"/>
      <c r="C64" s="52" t="s">
        <v>972</v>
      </c>
      <c r="D64" s="124">
        <f>SUM(D59:D63)</f>
        <v>707936.7</v>
      </c>
      <c r="E64" s="124">
        <v>427753.66</v>
      </c>
      <c r="F64" s="20">
        <f>(D64-E64)/E64</f>
        <v>0.65501026922832173</v>
      </c>
      <c r="G64" s="62">
        <f ca="1">SUM(G59:G63)</f>
        <v>111105</v>
      </c>
      <c r="H64" s="62"/>
      <c r="I64" s="43"/>
      <c r="J64" s="119"/>
      <c r="K64" s="119"/>
      <c r="L64" s="45"/>
      <c r="M64" s="49"/>
      <c r="N64" s="46"/>
      <c r="O64" s="53"/>
      <c r="U64" s="147"/>
      <c r="V64" s="151"/>
      <c r="W64" s="147"/>
    </row>
    <row r="65" spans="1:25">
      <c r="U65" s="143"/>
      <c r="V65" s="151"/>
      <c r="W65" s="143"/>
    </row>
    <row r="66" spans="1:25" s="106" customFormat="1" ht="25.35" customHeight="1">
      <c r="A66" s="1"/>
      <c r="B66" s="1"/>
      <c r="C66" s="1"/>
      <c r="D66" s="1"/>
      <c r="F66" s="1"/>
      <c r="G66" s="1"/>
      <c r="H66" s="1"/>
      <c r="I66" s="1"/>
      <c r="L66" s="1"/>
      <c r="M66" s="1"/>
      <c r="N66" s="1"/>
      <c r="O66" s="1"/>
      <c r="P66" s="102"/>
      <c r="Q66" s="93"/>
      <c r="R66" s="94"/>
      <c r="S66" s="93"/>
      <c r="T66" s="93"/>
      <c r="U66" s="147"/>
      <c r="V66" s="151"/>
      <c r="W66" s="143"/>
      <c r="X66" s="104"/>
      <c r="Y66" s="103"/>
    </row>
    <row r="67" spans="1:25">
      <c r="U67" s="143"/>
      <c r="V67" s="151"/>
      <c r="W67" s="143"/>
    </row>
    <row r="68" spans="1:25">
      <c r="U68" s="148"/>
      <c r="V68" s="143"/>
      <c r="W68" s="143"/>
    </row>
    <row r="75" spans="1:25" ht="12" customHeight="1"/>
    <row r="78" spans="1:25">
      <c r="S78" s="61"/>
    </row>
    <row r="79" spans="1:25">
      <c r="P79" s="61"/>
    </row>
    <row r="80" spans="1:25">
      <c r="U80" s="61"/>
    </row>
  </sheetData>
  <sortState xmlns:xlrd2="http://schemas.microsoft.com/office/spreadsheetml/2017/richdata2" ref="B13:O63">
    <sortCondition descending="1" ref="D13:D63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3AEEC-7121-4F9C-81AB-BB78DA7E6688}">
  <dimension ref="A1:AB68"/>
  <sheetViews>
    <sheetView topLeftCell="A7" zoomScale="60" zoomScaleNormal="60" workbookViewId="0">
      <selection activeCell="A33" sqref="A33:XFD33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3.6640625" style="1" customWidth="1"/>
    <col min="25" max="25" width="12" style="1" bestFit="1" customWidth="1"/>
    <col min="26" max="26" width="12.5546875" style="1" bestFit="1" customWidth="1"/>
    <col min="27" max="16384" width="8.88671875" style="1"/>
  </cols>
  <sheetData>
    <row r="1" spans="1:28" ht="19.5" customHeight="1">
      <c r="E1" s="30" t="s">
        <v>358</v>
      </c>
      <c r="F1" s="30"/>
      <c r="G1" s="30"/>
      <c r="H1" s="30"/>
      <c r="I1" s="30"/>
    </row>
    <row r="2" spans="1:28" ht="19.5" customHeight="1">
      <c r="E2" s="30" t="s">
        <v>359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8" ht="21.6">
      <c r="A6" s="207"/>
      <c r="B6" s="207"/>
      <c r="C6" s="212"/>
      <c r="D6" s="32" t="s">
        <v>351</v>
      </c>
      <c r="E6" s="32" t="s">
        <v>360</v>
      </c>
      <c r="F6" s="212"/>
      <c r="G6" s="212" t="s">
        <v>351</v>
      </c>
      <c r="H6" s="212"/>
      <c r="I6" s="212"/>
      <c r="J6" s="212"/>
      <c r="K6" s="212"/>
      <c r="L6" s="212"/>
      <c r="M6" s="212"/>
      <c r="N6" s="212"/>
      <c r="O6" s="212"/>
    </row>
    <row r="7" spans="1:28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8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28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8" ht="21.6">
      <c r="A10" s="207"/>
      <c r="B10" s="207"/>
      <c r="C10" s="212"/>
      <c r="D10" s="84" t="s">
        <v>352</v>
      </c>
      <c r="E10" s="84" t="s">
        <v>361</v>
      </c>
      <c r="F10" s="212"/>
      <c r="G10" s="84" t="s">
        <v>352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8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8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4"/>
      <c r="X12" s="60"/>
      <c r="Y12" s="60"/>
      <c r="Z12" s="2"/>
    </row>
    <row r="13" spans="1:28" ht="25.35" customHeight="1">
      <c r="A13" s="63">
        <v>1</v>
      </c>
      <c r="B13" s="63" t="s">
        <v>34</v>
      </c>
      <c r="C13" s="68" t="s">
        <v>161</v>
      </c>
      <c r="D13" s="67">
        <v>198023.17</v>
      </c>
      <c r="E13" s="66" t="s">
        <v>36</v>
      </c>
      <c r="F13" s="66" t="s">
        <v>36</v>
      </c>
      <c r="G13" s="67">
        <v>28234</v>
      </c>
      <c r="H13" s="66">
        <v>333</v>
      </c>
      <c r="I13" s="66">
        <f>G13/H13</f>
        <v>84.786786786786791</v>
      </c>
      <c r="J13" s="66">
        <v>17</v>
      </c>
      <c r="K13" s="66">
        <v>1</v>
      </c>
      <c r="L13" s="67">
        <v>223294</v>
      </c>
      <c r="M13" s="67">
        <v>31363</v>
      </c>
      <c r="N13" s="65">
        <v>44526</v>
      </c>
      <c r="O13" s="64" t="s">
        <v>37</v>
      </c>
      <c r="P13" s="61"/>
      <c r="Q13" s="73"/>
      <c r="R13" s="73"/>
      <c r="S13" s="73"/>
      <c r="T13" s="73"/>
      <c r="U13" s="74"/>
      <c r="V13" s="74"/>
      <c r="W13" s="60"/>
      <c r="X13" s="74"/>
      <c r="Y13" s="75"/>
      <c r="Z13" s="75"/>
      <c r="AA13" s="60"/>
    </row>
    <row r="14" spans="1:28" ht="25.35" customHeight="1">
      <c r="A14" s="63">
        <v>2</v>
      </c>
      <c r="B14" s="63" t="s">
        <v>34</v>
      </c>
      <c r="C14" s="68" t="s">
        <v>171</v>
      </c>
      <c r="D14" s="67">
        <v>55561.56</v>
      </c>
      <c r="E14" s="66" t="s">
        <v>36</v>
      </c>
      <c r="F14" s="66" t="s">
        <v>36</v>
      </c>
      <c r="G14" s="67">
        <v>11075</v>
      </c>
      <c r="H14" s="66">
        <v>356</v>
      </c>
      <c r="I14" s="66">
        <f>G14/H14</f>
        <v>31.109550561797754</v>
      </c>
      <c r="J14" s="66">
        <v>19</v>
      </c>
      <c r="K14" s="66">
        <v>1</v>
      </c>
      <c r="L14" s="67">
        <v>56038</v>
      </c>
      <c r="M14" s="67">
        <v>11180</v>
      </c>
      <c r="N14" s="65">
        <v>44526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5"/>
      <c r="Y14" s="74"/>
      <c r="Z14" s="60"/>
    </row>
    <row r="15" spans="1:28" ht="25.35" customHeight="1">
      <c r="A15" s="63">
        <v>3</v>
      </c>
      <c r="B15" s="77">
        <v>1</v>
      </c>
      <c r="C15" s="68" t="s">
        <v>326</v>
      </c>
      <c r="D15" s="67">
        <v>17523.64</v>
      </c>
      <c r="E15" s="66">
        <v>43098.81</v>
      </c>
      <c r="F15" s="70">
        <f>(D15-E15)/E15</f>
        <v>-0.5934077994264807</v>
      </c>
      <c r="G15" s="67">
        <v>2904</v>
      </c>
      <c r="H15" s="66">
        <v>190</v>
      </c>
      <c r="I15" s="66">
        <f>G15/H15</f>
        <v>15.284210526315789</v>
      </c>
      <c r="J15" s="66">
        <v>13</v>
      </c>
      <c r="K15" s="66">
        <v>2</v>
      </c>
      <c r="L15" s="67">
        <v>62992.56</v>
      </c>
      <c r="M15" s="67">
        <v>9589</v>
      </c>
      <c r="N15" s="65">
        <v>44519</v>
      </c>
      <c r="O15" s="64" t="s">
        <v>142</v>
      </c>
      <c r="P15" s="61"/>
      <c r="Q15" s="73"/>
      <c r="R15" s="73"/>
      <c r="S15" s="73"/>
      <c r="T15" s="73"/>
      <c r="U15" s="74"/>
      <c r="V15" s="74"/>
      <c r="W15" s="75"/>
      <c r="X15" s="75"/>
      <c r="Y15" s="60"/>
      <c r="Z15" s="74"/>
      <c r="AA15" s="2"/>
      <c r="AB15" s="60"/>
    </row>
    <row r="16" spans="1:28" ht="25.35" customHeight="1">
      <c r="A16" s="63">
        <v>4</v>
      </c>
      <c r="B16" s="77">
        <v>4</v>
      </c>
      <c r="C16" s="68" t="s">
        <v>342</v>
      </c>
      <c r="D16" s="67">
        <v>12051.37</v>
      </c>
      <c r="E16" s="66">
        <v>19217.599999999999</v>
      </c>
      <c r="F16" s="70">
        <f>(D16-E16)/E16</f>
        <v>-0.3728993214553325</v>
      </c>
      <c r="G16" s="67">
        <v>1873</v>
      </c>
      <c r="H16" s="66">
        <v>88</v>
      </c>
      <c r="I16" s="66">
        <f>G16/H16</f>
        <v>21.28409090909091</v>
      </c>
      <c r="J16" s="66">
        <v>9</v>
      </c>
      <c r="K16" s="66">
        <v>4</v>
      </c>
      <c r="L16" s="67">
        <v>166725</v>
      </c>
      <c r="M16" s="67">
        <v>23980</v>
      </c>
      <c r="N16" s="65">
        <v>44505</v>
      </c>
      <c r="O16" s="64" t="s">
        <v>43</v>
      </c>
      <c r="P16" s="61"/>
      <c r="Q16" s="73"/>
      <c r="R16" s="73"/>
      <c r="S16" s="73"/>
      <c r="T16" s="73"/>
      <c r="U16" s="74"/>
      <c r="V16" s="74"/>
      <c r="W16" s="75"/>
      <c r="X16" s="75"/>
      <c r="Y16" s="60"/>
      <c r="Z16" s="74"/>
      <c r="AA16" s="2"/>
      <c r="AB16" s="60"/>
    </row>
    <row r="17" spans="1:28" ht="25.35" customHeight="1">
      <c r="A17" s="63">
        <v>5</v>
      </c>
      <c r="B17" s="77">
        <v>3</v>
      </c>
      <c r="C17" s="68" t="s">
        <v>318</v>
      </c>
      <c r="D17" s="67">
        <v>10943</v>
      </c>
      <c r="E17" s="66">
        <v>22636</v>
      </c>
      <c r="F17" s="70">
        <f>(D17-E17)/E17</f>
        <v>-0.51656653118925611</v>
      </c>
      <c r="G17" s="67">
        <v>2045</v>
      </c>
      <c r="H17" s="66" t="s">
        <v>36</v>
      </c>
      <c r="I17" s="66" t="s">
        <v>36</v>
      </c>
      <c r="J17" s="66">
        <v>12</v>
      </c>
      <c r="K17" s="66">
        <v>3</v>
      </c>
      <c r="L17" s="67">
        <v>62130</v>
      </c>
      <c r="M17" s="67">
        <v>12224</v>
      </c>
      <c r="N17" s="65">
        <v>44512</v>
      </c>
      <c r="O17" s="64" t="s">
        <v>47</v>
      </c>
      <c r="P17" s="61"/>
      <c r="Q17" s="73"/>
      <c r="R17" s="73"/>
      <c r="S17" s="73"/>
      <c r="T17" s="73"/>
      <c r="U17" s="74"/>
      <c r="V17" s="74"/>
      <c r="W17" s="75"/>
      <c r="X17" s="75"/>
      <c r="Y17" s="60"/>
      <c r="Z17" s="74"/>
      <c r="AA17" s="2"/>
      <c r="AB17" s="60"/>
    </row>
    <row r="18" spans="1:28" ht="25.35" customHeight="1">
      <c r="A18" s="63">
        <v>6</v>
      </c>
      <c r="B18" s="63" t="s">
        <v>34</v>
      </c>
      <c r="C18" s="68" t="s">
        <v>329</v>
      </c>
      <c r="D18" s="67">
        <v>8137</v>
      </c>
      <c r="E18" s="66" t="s">
        <v>36</v>
      </c>
      <c r="F18" s="66" t="s">
        <v>36</v>
      </c>
      <c r="G18" s="67">
        <v>1261</v>
      </c>
      <c r="H18" s="66" t="s">
        <v>36</v>
      </c>
      <c r="I18" s="66" t="s">
        <v>36</v>
      </c>
      <c r="J18" s="66">
        <v>10</v>
      </c>
      <c r="K18" s="66">
        <v>1</v>
      </c>
      <c r="L18" s="67" t="s">
        <v>362</v>
      </c>
      <c r="M18" s="67">
        <v>1261</v>
      </c>
      <c r="N18" s="65">
        <v>44526</v>
      </c>
      <c r="O18" s="64" t="s">
        <v>47</v>
      </c>
      <c r="P18" s="61"/>
      <c r="Q18" s="73"/>
      <c r="R18" s="73"/>
      <c r="S18" s="73"/>
      <c r="T18" s="73"/>
      <c r="U18" s="74"/>
      <c r="V18" s="74"/>
      <c r="W18" s="75"/>
      <c r="X18" s="60"/>
      <c r="Y18" s="74"/>
      <c r="Z18" s="75"/>
      <c r="AA18" s="2"/>
    </row>
    <row r="19" spans="1:28" ht="25.35" customHeight="1">
      <c r="A19" s="63">
        <v>7</v>
      </c>
      <c r="B19" s="77">
        <v>5</v>
      </c>
      <c r="C19" s="68" t="s">
        <v>121</v>
      </c>
      <c r="D19" s="67">
        <v>7035.61</v>
      </c>
      <c r="E19" s="66">
        <v>16758.71</v>
      </c>
      <c r="F19" s="70">
        <f>(D19-E19)/E19</f>
        <v>-0.580181887508048</v>
      </c>
      <c r="G19" s="67">
        <v>1237</v>
      </c>
      <c r="H19" s="66">
        <v>115</v>
      </c>
      <c r="I19" s="66">
        <f>G19/H19</f>
        <v>10.756521739130434</v>
      </c>
      <c r="J19" s="66">
        <v>13</v>
      </c>
      <c r="K19" s="66">
        <v>2</v>
      </c>
      <c r="L19" s="67">
        <v>24029.82</v>
      </c>
      <c r="M19" s="67">
        <v>4233</v>
      </c>
      <c r="N19" s="65">
        <v>44519</v>
      </c>
      <c r="O19" s="64" t="s">
        <v>122</v>
      </c>
      <c r="P19" s="9"/>
      <c r="Q19" s="73"/>
      <c r="R19" s="73"/>
      <c r="S19" s="73"/>
      <c r="T19" s="73"/>
      <c r="U19" s="74"/>
      <c r="V19" s="74"/>
      <c r="W19" s="75"/>
      <c r="X19" s="60"/>
      <c r="Y19" s="74"/>
      <c r="Z19" s="75"/>
      <c r="AA19" s="2"/>
      <c r="AB19" s="60"/>
    </row>
    <row r="20" spans="1:28" ht="25.35" customHeight="1">
      <c r="A20" s="63">
        <v>8</v>
      </c>
      <c r="B20" s="77">
        <v>8</v>
      </c>
      <c r="C20" s="68" t="s">
        <v>345</v>
      </c>
      <c r="D20" s="67">
        <v>5031.29</v>
      </c>
      <c r="E20" s="66">
        <v>10929.64</v>
      </c>
      <c r="F20" s="70">
        <f>(D20-E20)/E20</f>
        <v>-0.53966553335699985</v>
      </c>
      <c r="G20" s="67">
        <v>926</v>
      </c>
      <c r="H20" s="66">
        <v>88</v>
      </c>
      <c r="I20" s="66">
        <f>G20/H20</f>
        <v>10.522727272727273</v>
      </c>
      <c r="J20" s="66">
        <v>8</v>
      </c>
      <c r="K20" s="66">
        <v>8</v>
      </c>
      <c r="L20" s="67">
        <v>254875</v>
      </c>
      <c r="M20" s="67">
        <v>50700</v>
      </c>
      <c r="N20" s="65">
        <v>44477</v>
      </c>
      <c r="O20" s="64" t="s">
        <v>37</v>
      </c>
      <c r="P20" s="61"/>
      <c r="Q20" s="73"/>
      <c r="R20" s="73"/>
      <c r="S20" s="74"/>
      <c r="T20" s="74"/>
      <c r="U20" s="74"/>
      <c r="V20" s="74"/>
      <c r="W20" s="75"/>
      <c r="X20" s="60"/>
      <c r="Y20" s="74"/>
      <c r="Z20" s="75"/>
      <c r="AB20" s="60"/>
    </row>
    <row r="21" spans="1:28" ht="25.35" customHeight="1">
      <c r="A21" s="63">
        <v>9</v>
      </c>
      <c r="B21" s="77">
        <v>7</v>
      </c>
      <c r="C21" s="68" t="s">
        <v>93</v>
      </c>
      <c r="D21" s="67">
        <v>4953.88</v>
      </c>
      <c r="E21" s="66">
        <v>11472.51</v>
      </c>
      <c r="F21" s="70">
        <f>(D21-E21)/E21</f>
        <v>-0.56819562589180572</v>
      </c>
      <c r="G21" s="67">
        <v>809</v>
      </c>
      <c r="H21" s="66">
        <v>38</v>
      </c>
      <c r="I21" s="66">
        <f>G21/H21</f>
        <v>21.289473684210527</v>
      </c>
      <c r="J21" s="66">
        <v>8</v>
      </c>
      <c r="K21" s="66">
        <v>3</v>
      </c>
      <c r="L21" s="67">
        <v>37441</v>
      </c>
      <c r="M21" s="67">
        <v>6140</v>
      </c>
      <c r="N21" s="65">
        <v>44512</v>
      </c>
      <c r="O21" s="64" t="s">
        <v>84</v>
      </c>
      <c r="P21" s="61"/>
      <c r="Q21" s="73"/>
      <c r="R21" s="73"/>
      <c r="S21" s="73"/>
      <c r="T21" s="73"/>
      <c r="U21" s="74"/>
      <c r="V21" s="74"/>
      <c r="W21" s="75"/>
      <c r="X21" s="60"/>
      <c r="Y21" s="74"/>
      <c r="Z21" s="75"/>
    </row>
    <row r="22" spans="1:28" ht="25.35" customHeight="1">
      <c r="A22" s="63">
        <v>10</v>
      </c>
      <c r="B22" s="77">
        <v>6</v>
      </c>
      <c r="C22" s="68" t="s">
        <v>332</v>
      </c>
      <c r="D22" s="67">
        <v>4477.54</v>
      </c>
      <c r="E22" s="66">
        <v>11656.67</v>
      </c>
      <c r="F22" s="70">
        <f>(D22-E22)/E22</f>
        <v>-0.61588172265321062</v>
      </c>
      <c r="G22" s="67">
        <v>658</v>
      </c>
      <c r="H22" s="66">
        <v>40</v>
      </c>
      <c r="I22" s="66">
        <f>G22/H22</f>
        <v>16.45</v>
      </c>
      <c r="J22" s="66">
        <v>4</v>
      </c>
      <c r="K22" s="66">
        <v>7</v>
      </c>
      <c r="L22" s="67">
        <v>338709.71</v>
      </c>
      <c r="M22" s="67">
        <v>49156</v>
      </c>
      <c r="N22" s="65">
        <v>44484</v>
      </c>
      <c r="O22" s="64" t="s">
        <v>142</v>
      </c>
      <c r="P22" s="61"/>
      <c r="Q22" s="73"/>
      <c r="R22" s="73"/>
      <c r="S22" s="73"/>
      <c r="T22" s="73"/>
      <c r="U22" s="74"/>
      <c r="V22" s="74"/>
      <c r="W22" s="75"/>
      <c r="X22" s="75"/>
      <c r="Y22" s="74"/>
      <c r="Z22" s="60"/>
    </row>
    <row r="23" spans="1:28" ht="25.35" customHeight="1">
      <c r="A23" s="41"/>
      <c r="B23" s="41"/>
      <c r="C23" s="52" t="s">
        <v>52</v>
      </c>
      <c r="D23" s="62">
        <f>SUM(D13:D22)</f>
        <v>323738.05999999994</v>
      </c>
      <c r="E23" s="62">
        <v>181840.01</v>
      </c>
      <c r="F23" s="72">
        <f>(D23-E23)/E23</f>
        <v>0.78034559061011888</v>
      </c>
      <c r="G23" s="62">
        <f t="shared" ref="G23" si="0">SUM(G13:G22)</f>
        <v>51022</v>
      </c>
      <c r="H23" s="62"/>
      <c r="I23" s="43"/>
      <c r="J23" s="42"/>
      <c r="K23" s="44"/>
      <c r="L23" s="45"/>
      <c r="M23" s="49"/>
      <c r="N23" s="46"/>
      <c r="O23" s="53"/>
      <c r="P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1"/>
    </row>
    <row r="25" spans="1:28" ht="25.35" customHeight="1">
      <c r="A25" s="63">
        <v>11</v>
      </c>
      <c r="B25" s="78">
        <v>9</v>
      </c>
      <c r="C25" s="68" t="s">
        <v>335</v>
      </c>
      <c r="D25" s="67">
        <v>4361.82</v>
      </c>
      <c r="E25" s="66">
        <v>10909.31</v>
      </c>
      <c r="F25" s="70">
        <f>(D25-E25)/E25</f>
        <v>-0.60017452982819264</v>
      </c>
      <c r="G25" s="67">
        <v>884</v>
      </c>
      <c r="H25" s="66">
        <v>81</v>
      </c>
      <c r="I25" s="66">
        <f t="shared" ref="I25:I34" si="1">G25/H25</f>
        <v>10.913580246913581</v>
      </c>
      <c r="J25" s="66">
        <v>9</v>
      </c>
      <c r="K25" s="66">
        <v>5</v>
      </c>
      <c r="L25" s="67">
        <v>94795</v>
      </c>
      <c r="M25" s="67">
        <v>19768</v>
      </c>
      <c r="N25" s="65">
        <v>44498</v>
      </c>
      <c r="O25" s="64" t="s">
        <v>43</v>
      </c>
      <c r="P25" s="61"/>
      <c r="Q25" s="73"/>
      <c r="R25" s="73"/>
      <c r="S25" s="73"/>
      <c r="T25" s="73"/>
      <c r="U25" s="74"/>
      <c r="V25" s="74"/>
      <c r="W25" s="75"/>
      <c r="X25" s="75"/>
      <c r="Y25" s="60"/>
      <c r="Z25" s="74"/>
    </row>
    <row r="26" spans="1:28" ht="25.35" customHeight="1">
      <c r="A26" s="63">
        <v>12</v>
      </c>
      <c r="B26" s="77">
        <v>10</v>
      </c>
      <c r="C26" s="68" t="s">
        <v>265</v>
      </c>
      <c r="D26" s="67">
        <v>3726.22</v>
      </c>
      <c r="E26" s="66">
        <v>9741.11</v>
      </c>
      <c r="F26" s="70">
        <f>(D26-E26)/E26</f>
        <v>-0.61747480523266862</v>
      </c>
      <c r="G26" s="67">
        <v>552</v>
      </c>
      <c r="H26" s="66">
        <v>25</v>
      </c>
      <c r="I26" s="66">
        <f t="shared" si="1"/>
        <v>22.08</v>
      </c>
      <c r="J26" s="66">
        <v>6</v>
      </c>
      <c r="K26" s="66">
        <v>9</v>
      </c>
      <c r="L26" s="67">
        <v>411568</v>
      </c>
      <c r="M26" s="67">
        <v>61019</v>
      </c>
      <c r="N26" s="65">
        <v>44470</v>
      </c>
      <c r="O26" s="64" t="s">
        <v>37</v>
      </c>
      <c r="P26" s="61"/>
      <c r="Q26" s="73"/>
      <c r="R26" s="73"/>
      <c r="S26" s="73"/>
      <c r="T26" s="73"/>
      <c r="U26" s="74"/>
      <c r="V26" s="74"/>
      <c r="W26" s="60"/>
      <c r="X26" s="75"/>
      <c r="Y26" s="75"/>
      <c r="Z26" s="74"/>
    </row>
    <row r="27" spans="1:28" ht="25.35" customHeight="1">
      <c r="A27" s="63">
        <v>13</v>
      </c>
      <c r="B27" s="76" t="s">
        <v>34</v>
      </c>
      <c r="C27" s="68" t="s">
        <v>289</v>
      </c>
      <c r="D27" s="67">
        <v>3395.6</v>
      </c>
      <c r="E27" s="66" t="s">
        <v>36</v>
      </c>
      <c r="F27" s="66" t="s">
        <v>36</v>
      </c>
      <c r="G27" s="67">
        <v>683</v>
      </c>
      <c r="H27" s="66">
        <v>61</v>
      </c>
      <c r="I27" s="66">
        <f>G27/H27</f>
        <v>11.196721311475409</v>
      </c>
      <c r="J27" s="66">
        <v>12</v>
      </c>
      <c r="K27" s="66">
        <v>1</v>
      </c>
      <c r="L27" s="67">
        <v>3575.6</v>
      </c>
      <c r="M27" s="67">
        <v>731</v>
      </c>
      <c r="N27" s="65">
        <v>44526</v>
      </c>
      <c r="O27" s="64" t="s">
        <v>182</v>
      </c>
      <c r="P27" s="9"/>
      <c r="Q27" s="73"/>
      <c r="R27" s="73"/>
      <c r="S27" s="75"/>
      <c r="T27" s="75"/>
      <c r="U27" s="74"/>
      <c r="V27" s="74"/>
      <c r="W27" s="60"/>
      <c r="X27" s="75"/>
      <c r="Y27" s="75"/>
      <c r="Z27" s="74"/>
    </row>
    <row r="28" spans="1:28" ht="25.35" customHeight="1">
      <c r="A28" s="63">
        <v>14</v>
      </c>
      <c r="B28" s="15">
        <v>15</v>
      </c>
      <c r="C28" s="68" t="s">
        <v>187</v>
      </c>
      <c r="D28" s="67">
        <v>2922.84</v>
      </c>
      <c r="E28" s="66">
        <v>4675.26</v>
      </c>
      <c r="F28" s="70">
        <f>(D28-E28)/E28</f>
        <v>-0.37482835179219981</v>
      </c>
      <c r="G28" s="67">
        <v>486</v>
      </c>
      <c r="H28" s="66">
        <v>16</v>
      </c>
      <c r="I28" s="66">
        <f t="shared" si="1"/>
        <v>30.375</v>
      </c>
      <c r="J28" s="66">
        <v>6</v>
      </c>
      <c r="K28" s="66">
        <v>11</v>
      </c>
      <c r="L28" s="67">
        <v>128764</v>
      </c>
      <c r="M28" s="67">
        <v>22504</v>
      </c>
      <c r="N28" s="65">
        <v>44456</v>
      </c>
      <c r="O28" s="64" t="s">
        <v>182</v>
      </c>
      <c r="P28" s="9"/>
      <c r="Q28" s="73"/>
      <c r="R28" s="73"/>
      <c r="S28" s="73"/>
      <c r="T28" s="73"/>
      <c r="U28" s="74"/>
      <c r="V28" s="74"/>
      <c r="W28" s="60"/>
      <c r="X28" s="75"/>
      <c r="Y28" s="75"/>
      <c r="Z28" s="74"/>
    </row>
    <row r="29" spans="1:28" ht="25.35" customHeight="1">
      <c r="A29" s="63">
        <v>15</v>
      </c>
      <c r="B29" s="78">
        <v>12</v>
      </c>
      <c r="C29" s="68" t="s">
        <v>193</v>
      </c>
      <c r="D29" s="67">
        <v>2198.96</v>
      </c>
      <c r="E29" s="66">
        <v>6140.01</v>
      </c>
      <c r="F29" s="70">
        <f>(D29-E29)/E29</f>
        <v>-0.64186377546616369</v>
      </c>
      <c r="G29" s="67">
        <v>325</v>
      </c>
      <c r="H29" s="66">
        <v>17</v>
      </c>
      <c r="I29" s="66">
        <f t="shared" si="1"/>
        <v>19.117647058823529</v>
      </c>
      <c r="J29" s="66">
        <v>4</v>
      </c>
      <c r="K29" s="66">
        <v>11</v>
      </c>
      <c r="L29" s="67">
        <v>448177.7</v>
      </c>
      <c r="M29" s="67">
        <v>67116</v>
      </c>
      <c r="N29" s="65">
        <v>44456</v>
      </c>
      <c r="O29" s="64" t="s">
        <v>56</v>
      </c>
      <c r="P29" s="61"/>
      <c r="Q29" s="73"/>
      <c r="R29" s="73"/>
      <c r="S29" s="73"/>
      <c r="T29" s="73"/>
      <c r="U29" s="74"/>
      <c r="V29" s="74"/>
      <c r="W29" s="74"/>
      <c r="X29" s="60"/>
      <c r="Y29" s="75"/>
      <c r="Z29" s="75"/>
    </row>
    <row r="30" spans="1:28" ht="25.35" customHeight="1">
      <c r="A30" s="63">
        <v>16</v>
      </c>
      <c r="B30" s="77">
        <v>13</v>
      </c>
      <c r="C30" s="68" t="s">
        <v>353</v>
      </c>
      <c r="D30" s="67">
        <v>2149.4699999999998</v>
      </c>
      <c r="E30" s="66">
        <v>5608.7</v>
      </c>
      <c r="F30" s="70">
        <f>(D30-E30)/E30</f>
        <v>-0.61676145987483733</v>
      </c>
      <c r="G30" s="67">
        <v>414</v>
      </c>
      <c r="H30" s="66">
        <v>34</v>
      </c>
      <c r="I30" s="66">
        <f t="shared" si="1"/>
        <v>12.176470588235293</v>
      </c>
      <c r="J30" s="66">
        <v>6</v>
      </c>
      <c r="K30" s="66">
        <v>11</v>
      </c>
      <c r="L30" s="67">
        <v>240685</v>
      </c>
      <c r="M30" s="67">
        <v>49116</v>
      </c>
      <c r="N30" s="65">
        <v>44456</v>
      </c>
      <c r="O30" s="64" t="s">
        <v>37</v>
      </c>
      <c r="P30" s="61"/>
      <c r="Q30" s="73"/>
      <c r="R30" s="73"/>
      <c r="S30" s="73"/>
      <c r="T30" s="73"/>
      <c r="U30" s="74"/>
      <c r="V30" s="74"/>
      <c r="W30" s="74"/>
      <c r="X30" s="60"/>
      <c r="Y30" s="75"/>
      <c r="Z30" s="75"/>
    </row>
    <row r="31" spans="1:28" ht="25.35" customHeight="1">
      <c r="A31" s="63">
        <v>17</v>
      </c>
      <c r="B31" s="77">
        <v>14</v>
      </c>
      <c r="C31" s="68" t="s">
        <v>354</v>
      </c>
      <c r="D31" s="67">
        <v>1224.7</v>
      </c>
      <c r="E31" s="66">
        <v>5323.16</v>
      </c>
      <c r="F31" s="70">
        <f>(D31-E31)/E31</f>
        <v>-0.76992989126759293</v>
      </c>
      <c r="G31" s="67">
        <v>193</v>
      </c>
      <c r="H31" s="66">
        <v>11</v>
      </c>
      <c r="I31" s="66">
        <f t="shared" si="1"/>
        <v>17.545454545454547</v>
      </c>
      <c r="J31" s="66">
        <v>5</v>
      </c>
      <c r="K31" s="66">
        <v>12</v>
      </c>
      <c r="L31" s="67">
        <v>15973.36</v>
      </c>
      <c r="M31" s="67">
        <v>2509</v>
      </c>
      <c r="N31" s="65">
        <v>44512</v>
      </c>
      <c r="O31" s="64" t="s">
        <v>80</v>
      </c>
      <c r="P31" s="61"/>
      <c r="Q31" s="73"/>
      <c r="R31" s="73"/>
      <c r="S31" s="73"/>
      <c r="T31" s="73"/>
      <c r="U31" s="74"/>
      <c r="V31" s="74"/>
      <c r="W31" s="60"/>
      <c r="X31" s="75"/>
      <c r="Y31" s="75"/>
      <c r="Z31" s="74"/>
    </row>
    <row r="32" spans="1:28" ht="25.35" customHeight="1">
      <c r="A32" s="63">
        <v>18</v>
      </c>
      <c r="B32" s="79" t="s">
        <v>58</v>
      </c>
      <c r="C32" s="68" t="s">
        <v>363</v>
      </c>
      <c r="D32" s="67">
        <v>967.54</v>
      </c>
      <c r="E32" s="66" t="s">
        <v>36</v>
      </c>
      <c r="F32" s="66" t="s">
        <v>36</v>
      </c>
      <c r="G32" s="67">
        <v>160</v>
      </c>
      <c r="H32" s="66">
        <v>7</v>
      </c>
      <c r="I32" s="66">
        <f t="shared" si="1"/>
        <v>22.857142857142858</v>
      </c>
      <c r="J32" s="66">
        <v>7</v>
      </c>
      <c r="K32" s="66">
        <v>0</v>
      </c>
      <c r="L32" s="67">
        <v>967.54</v>
      </c>
      <c r="M32" s="67">
        <v>160</v>
      </c>
      <c r="N32" s="65" t="s">
        <v>60</v>
      </c>
      <c r="O32" s="53" t="s">
        <v>142</v>
      </c>
      <c r="P32" s="61"/>
      <c r="Q32" s="73"/>
      <c r="R32" s="73"/>
      <c r="S32" s="73"/>
      <c r="T32" s="73"/>
      <c r="U32" s="74"/>
      <c r="V32" s="74"/>
      <c r="W32" s="60"/>
      <c r="X32" s="75"/>
      <c r="Y32" s="75"/>
      <c r="Z32" s="74"/>
    </row>
    <row r="33" spans="1:26" ht="25.35" customHeight="1">
      <c r="A33" s="63">
        <v>19</v>
      </c>
      <c r="B33" s="77">
        <v>11</v>
      </c>
      <c r="C33" s="68" t="s">
        <v>297</v>
      </c>
      <c r="D33" s="67">
        <v>853.72</v>
      </c>
      <c r="E33" s="66">
        <v>6347.89</v>
      </c>
      <c r="F33" s="70">
        <f>(D33-E33)/E33</f>
        <v>-0.86551121711308798</v>
      </c>
      <c r="G33" s="67">
        <v>167</v>
      </c>
      <c r="H33" s="66">
        <v>37</v>
      </c>
      <c r="I33" s="66">
        <f t="shared" si="1"/>
        <v>4.5135135135135132</v>
      </c>
      <c r="J33" s="66">
        <v>6</v>
      </c>
      <c r="K33" s="66">
        <v>4</v>
      </c>
      <c r="L33" s="67">
        <v>41476.21</v>
      </c>
      <c r="M33" s="67">
        <v>8732</v>
      </c>
      <c r="N33" s="65">
        <v>44505</v>
      </c>
      <c r="O33" s="64" t="s">
        <v>41</v>
      </c>
      <c r="P33" s="61"/>
      <c r="R33" s="54"/>
      <c r="T33" s="61"/>
      <c r="U33" s="60"/>
      <c r="V33" s="60"/>
      <c r="W33" s="75"/>
      <c r="X33" s="75"/>
      <c r="Y33" s="60"/>
      <c r="Z33" s="74"/>
    </row>
    <row r="34" spans="1:26" ht="25.35" customHeight="1">
      <c r="A34" s="63">
        <v>20</v>
      </c>
      <c r="B34" s="78">
        <v>16</v>
      </c>
      <c r="C34" s="68" t="s">
        <v>185</v>
      </c>
      <c r="D34" s="67">
        <v>609.79999999999995</v>
      </c>
      <c r="E34" s="66">
        <v>4667.78</v>
      </c>
      <c r="F34" s="70">
        <f>(D34-E34)/E34</f>
        <v>-0.86935973846239534</v>
      </c>
      <c r="G34" s="67">
        <v>151</v>
      </c>
      <c r="H34" s="66">
        <v>9</v>
      </c>
      <c r="I34" s="66">
        <f t="shared" si="1"/>
        <v>16.777777777777779</v>
      </c>
      <c r="J34" s="66">
        <v>5</v>
      </c>
      <c r="K34" s="66">
        <v>3</v>
      </c>
      <c r="L34" s="67">
        <v>12230</v>
      </c>
      <c r="M34" s="67">
        <v>2792</v>
      </c>
      <c r="N34" s="65">
        <v>44512</v>
      </c>
      <c r="O34" s="64" t="s">
        <v>84</v>
      </c>
      <c r="P34" s="61"/>
      <c r="V34" s="61"/>
      <c r="W34" s="61"/>
      <c r="X34" s="60"/>
      <c r="Y34" s="60"/>
      <c r="Z34" s="60"/>
    </row>
    <row r="35" spans="1:26" ht="25.2" customHeight="1">
      <c r="A35" s="41"/>
      <c r="B35" s="41"/>
      <c r="C35" s="52" t="s">
        <v>66</v>
      </c>
      <c r="D35" s="62">
        <f>SUM(D23:D34)</f>
        <v>346148.72999999986</v>
      </c>
      <c r="E35" s="62">
        <v>218115.32000000004</v>
      </c>
      <c r="F35" s="72">
        <f>(D35-E35)/E35</f>
        <v>0.58699870325477277</v>
      </c>
      <c r="G35" s="62">
        <f>SUM(G23:G34)</f>
        <v>55037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6" t="s">
        <v>36</v>
      </c>
      <c r="C37" s="68" t="s">
        <v>355</v>
      </c>
      <c r="D37" s="67">
        <v>538</v>
      </c>
      <c r="E37" s="66" t="s">
        <v>36</v>
      </c>
      <c r="F37" s="66" t="s">
        <v>36</v>
      </c>
      <c r="G37" s="67">
        <v>279</v>
      </c>
      <c r="H37" s="66">
        <v>5</v>
      </c>
      <c r="I37" s="66">
        <f>G37/H37</f>
        <v>55.8</v>
      </c>
      <c r="J37" s="66">
        <v>1</v>
      </c>
      <c r="K37" s="66" t="s">
        <v>36</v>
      </c>
      <c r="L37" s="67">
        <v>12055.48</v>
      </c>
      <c r="M37" s="67">
        <v>2147</v>
      </c>
      <c r="N37" s="65">
        <v>44491</v>
      </c>
      <c r="O37" s="53" t="s">
        <v>50</v>
      </c>
      <c r="P37" s="61"/>
      <c r="Q37" s="73"/>
      <c r="W37" s="2"/>
      <c r="X37" s="60"/>
      <c r="Y37" s="60"/>
      <c r="Z37" s="61"/>
    </row>
    <row r="38" spans="1:26" ht="25.35" customHeight="1">
      <c r="A38" s="63">
        <v>22</v>
      </c>
      <c r="B38" s="77">
        <v>17</v>
      </c>
      <c r="C38" s="68" t="s">
        <v>294</v>
      </c>
      <c r="D38" s="67">
        <v>500.48</v>
      </c>
      <c r="E38" s="66">
        <v>1449.4299999999998</v>
      </c>
      <c r="F38" s="70">
        <f>(D38-E38)/E38</f>
        <v>-0.65470564290790167</v>
      </c>
      <c r="G38" s="67">
        <v>90</v>
      </c>
      <c r="H38" s="66" t="s">
        <v>36</v>
      </c>
      <c r="I38" s="66" t="s">
        <v>36</v>
      </c>
      <c r="J38" s="66">
        <v>5</v>
      </c>
      <c r="K38" s="66">
        <v>2</v>
      </c>
      <c r="L38" s="67">
        <v>1949.91</v>
      </c>
      <c r="M38" s="67">
        <v>353</v>
      </c>
      <c r="N38" s="65">
        <v>44519</v>
      </c>
      <c r="O38" s="64" t="s">
        <v>82</v>
      </c>
      <c r="P38" s="61"/>
      <c r="Q38" s="73"/>
      <c r="R38" s="73"/>
      <c r="S38" s="73"/>
      <c r="W38" s="2"/>
      <c r="X38" s="4"/>
      <c r="Y38" s="60"/>
      <c r="Z38" s="4"/>
    </row>
    <row r="39" spans="1:26" ht="25.35" customHeight="1">
      <c r="A39" s="63">
        <v>23</v>
      </c>
      <c r="B39" s="79" t="s">
        <v>58</v>
      </c>
      <c r="C39" s="68" t="s">
        <v>315</v>
      </c>
      <c r="D39" s="67">
        <v>387.35</v>
      </c>
      <c r="E39" s="66" t="s">
        <v>36</v>
      </c>
      <c r="F39" s="66" t="s">
        <v>36</v>
      </c>
      <c r="G39" s="67">
        <v>63</v>
      </c>
      <c r="H39" s="66">
        <v>2</v>
      </c>
      <c r="I39" s="66">
        <f>G39/H39</f>
        <v>31.5</v>
      </c>
      <c r="J39" s="66">
        <v>2</v>
      </c>
      <c r="K39" s="66">
        <v>0</v>
      </c>
      <c r="L39" s="67">
        <v>387.35</v>
      </c>
      <c r="M39" s="67">
        <v>63</v>
      </c>
      <c r="N39" s="65" t="s">
        <v>60</v>
      </c>
      <c r="O39" s="64" t="s">
        <v>41</v>
      </c>
      <c r="P39" s="61"/>
      <c r="Q39" s="73"/>
      <c r="R39" s="73"/>
      <c r="S39" s="73"/>
      <c r="T39" s="73"/>
      <c r="U39" s="74"/>
      <c r="V39" s="74"/>
      <c r="W39" s="75"/>
      <c r="X39" s="60"/>
      <c r="Y39" s="75"/>
      <c r="Z39" s="74"/>
    </row>
    <row r="40" spans="1:26" ht="25.35" customHeight="1">
      <c r="A40" s="63">
        <v>24</v>
      </c>
      <c r="B40" s="77">
        <v>22</v>
      </c>
      <c r="C40" s="55" t="s">
        <v>305</v>
      </c>
      <c r="D40" s="67">
        <v>335</v>
      </c>
      <c r="E40" s="67">
        <v>430</v>
      </c>
      <c r="F40" s="70">
        <f>(D40-E40)/E40</f>
        <v>-0.22093023255813954</v>
      </c>
      <c r="G40" s="67">
        <v>58</v>
      </c>
      <c r="H40" s="66" t="s">
        <v>36</v>
      </c>
      <c r="I40" s="66" t="s">
        <v>36</v>
      </c>
      <c r="J40" s="66">
        <v>1</v>
      </c>
      <c r="K40" s="66">
        <v>29</v>
      </c>
      <c r="L40" s="67">
        <v>16945.05</v>
      </c>
      <c r="M40" s="67">
        <v>3031</v>
      </c>
      <c r="N40" s="65">
        <v>44330</v>
      </c>
      <c r="O40" s="64" t="s">
        <v>82</v>
      </c>
      <c r="P40" s="61"/>
      <c r="Q40" s="73"/>
      <c r="R40" s="73"/>
      <c r="S40" s="73"/>
      <c r="T40" s="73"/>
      <c r="U40" s="74"/>
      <c r="V40" s="74"/>
      <c r="W40" s="74"/>
      <c r="X40" s="60"/>
      <c r="Y40" s="75"/>
      <c r="Z40" s="75"/>
    </row>
    <row r="41" spans="1:26" ht="25.35" customHeight="1">
      <c r="A41" s="63">
        <v>25</v>
      </c>
      <c r="B41" s="69" t="s">
        <v>36</v>
      </c>
      <c r="C41" s="68" t="s">
        <v>364</v>
      </c>
      <c r="D41" s="67">
        <v>232</v>
      </c>
      <c r="E41" s="66" t="s">
        <v>36</v>
      </c>
      <c r="F41" s="66" t="s">
        <v>36</v>
      </c>
      <c r="G41" s="67">
        <v>34</v>
      </c>
      <c r="H41" s="66">
        <v>6</v>
      </c>
      <c r="I41" s="66">
        <f>G41/H41</f>
        <v>5.666666666666667</v>
      </c>
      <c r="J41" s="66">
        <v>2</v>
      </c>
      <c r="K41" s="66" t="s">
        <v>36</v>
      </c>
      <c r="L41" s="67">
        <v>2733.75</v>
      </c>
      <c r="M41" s="67">
        <v>476</v>
      </c>
      <c r="N41" s="65">
        <v>44498</v>
      </c>
      <c r="O41" s="64" t="s">
        <v>80</v>
      </c>
      <c r="P41" s="61"/>
      <c r="Q41" s="73"/>
      <c r="W41" s="74"/>
      <c r="X41" s="60"/>
      <c r="Y41" s="75"/>
      <c r="Z41" s="75"/>
    </row>
    <row r="42" spans="1:26" ht="25.35" customHeight="1">
      <c r="A42" s="63">
        <v>26</v>
      </c>
      <c r="B42" s="69" t="s">
        <v>36</v>
      </c>
      <c r="C42" s="55" t="s">
        <v>109</v>
      </c>
      <c r="D42" s="67">
        <v>150</v>
      </c>
      <c r="E42" s="66" t="s">
        <v>36</v>
      </c>
      <c r="F42" s="66" t="s">
        <v>36</v>
      </c>
      <c r="G42" s="67">
        <v>30</v>
      </c>
      <c r="H42" s="66">
        <v>1</v>
      </c>
      <c r="I42" s="66">
        <f>G42/H42</f>
        <v>30</v>
      </c>
      <c r="J42" s="66">
        <v>1</v>
      </c>
      <c r="K42" s="66" t="s">
        <v>36</v>
      </c>
      <c r="L42" s="67">
        <v>130127</v>
      </c>
      <c r="M42" s="67">
        <v>22448</v>
      </c>
      <c r="N42" s="65">
        <v>43868</v>
      </c>
      <c r="O42" s="64" t="s">
        <v>84</v>
      </c>
      <c r="P42" s="61"/>
      <c r="Q42" s="73"/>
      <c r="W42" s="2"/>
      <c r="X42" s="4"/>
      <c r="Y42" s="60"/>
      <c r="Z42" s="4"/>
    </row>
    <row r="43" spans="1:26" ht="25.35" customHeight="1">
      <c r="A43" s="63">
        <v>27</v>
      </c>
      <c r="B43" s="79">
        <v>25</v>
      </c>
      <c r="C43" s="68" t="s">
        <v>319</v>
      </c>
      <c r="D43" s="67">
        <v>61</v>
      </c>
      <c r="E43" s="66">
        <v>40</v>
      </c>
      <c r="F43" s="70">
        <f>(D43-E43)/E43</f>
        <v>0.52500000000000002</v>
      </c>
      <c r="G43" s="67">
        <v>8</v>
      </c>
      <c r="H43" s="66">
        <v>1</v>
      </c>
      <c r="I43" s="66">
        <f>G43/H43</f>
        <v>8</v>
      </c>
      <c r="J43" s="66">
        <v>1</v>
      </c>
      <c r="K43" s="66">
        <v>4</v>
      </c>
      <c r="L43" s="67">
        <v>585.74</v>
      </c>
      <c r="M43" s="67">
        <v>113</v>
      </c>
      <c r="N43" s="65">
        <v>44505</v>
      </c>
      <c r="O43" s="64" t="s">
        <v>320</v>
      </c>
      <c r="P43" s="61"/>
      <c r="Q43" s="73"/>
      <c r="R43" s="73"/>
      <c r="S43" s="73"/>
      <c r="T43" s="73"/>
      <c r="U43" s="74"/>
      <c r="V43" s="74"/>
      <c r="W43" s="75"/>
      <c r="X43" s="75"/>
      <c r="Y43" s="60"/>
      <c r="Z43" s="74"/>
    </row>
    <row r="44" spans="1:26" ht="25.35" customHeight="1">
      <c r="A44" s="63">
        <v>28</v>
      </c>
      <c r="B44" s="69" t="s">
        <v>36</v>
      </c>
      <c r="C44" s="68" t="s">
        <v>224</v>
      </c>
      <c r="D44" s="67">
        <v>59</v>
      </c>
      <c r="E44" s="66" t="s">
        <v>36</v>
      </c>
      <c r="F44" s="66" t="s">
        <v>36</v>
      </c>
      <c r="G44" s="67">
        <v>16</v>
      </c>
      <c r="H44" s="66">
        <v>1</v>
      </c>
      <c r="I44" s="66">
        <f>G44/H44</f>
        <v>16</v>
      </c>
      <c r="J44" s="66">
        <v>1</v>
      </c>
      <c r="K44" s="66" t="s">
        <v>36</v>
      </c>
      <c r="L44" s="67">
        <v>11539.86</v>
      </c>
      <c r="M44" s="67">
        <v>2436</v>
      </c>
      <c r="N44" s="65">
        <v>44421</v>
      </c>
      <c r="O44" s="64" t="s">
        <v>50</v>
      </c>
      <c r="P44" s="61"/>
      <c r="Q44" s="73"/>
      <c r="W44" s="2"/>
      <c r="X44" s="60"/>
      <c r="Y44" s="60"/>
      <c r="Z44" s="4"/>
    </row>
    <row r="45" spans="1:26" ht="25.35" customHeight="1">
      <c r="A45" s="63">
        <v>29</v>
      </c>
      <c r="B45" s="77">
        <v>18</v>
      </c>
      <c r="C45" s="68" t="s">
        <v>356</v>
      </c>
      <c r="D45" s="67">
        <v>53.5</v>
      </c>
      <c r="E45" s="66">
        <v>816.83</v>
      </c>
      <c r="F45" s="70">
        <f>(D45-E45)/E45</f>
        <v>-0.93450289533929953</v>
      </c>
      <c r="G45" s="67">
        <v>14</v>
      </c>
      <c r="H45" s="66">
        <v>5</v>
      </c>
      <c r="I45" s="66">
        <f>G45/H45</f>
        <v>2.8</v>
      </c>
      <c r="J45" s="66">
        <v>3</v>
      </c>
      <c r="K45" s="66">
        <v>2</v>
      </c>
      <c r="L45" s="67">
        <v>870.33</v>
      </c>
      <c r="M45" s="67">
        <v>175</v>
      </c>
      <c r="N45" s="65">
        <v>44519</v>
      </c>
      <c r="O45" s="64" t="s">
        <v>357</v>
      </c>
      <c r="P45" s="61"/>
      <c r="Q45" s="73"/>
      <c r="R45" s="73"/>
      <c r="S45" s="73"/>
      <c r="T45" s="73"/>
      <c r="U45" s="74"/>
      <c r="V45" s="74"/>
      <c r="W45" s="60"/>
      <c r="X45" s="75"/>
      <c r="Y45" s="75"/>
      <c r="Z45" s="74"/>
    </row>
    <row r="46" spans="1:26" ht="25.35" customHeight="1">
      <c r="A46" s="41"/>
      <c r="B46" s="41"/>
      <c r="C46" s="52" t="s">
        <v>365</v>
      </c>
      <c r="D46" s="62">
        <f>SUM(D35:D45)</f>
        <v>348465.05999999982</v>
      </c>
      <c r="E46" s="62">
        <v>220153.12000000005</v>
      </c>
      <c r="F46" s="72">
        <f>(D46-E46)/E46</f>
        <v>0.58283044092220782</v>
      </c>
      <c r="G46" s="62">
        <f t="shared" ref="G46" si="2">SUM(G35:G45)</f>
        <v>55629</v>
      </c>
      <c r="H46" s="62"/>
      <c r="I46" s="43"/>
      <c r="J46" s="42"/>
      <c r="K46" s="44"/>
      <c r="L46" s="45"/>
      <c r="M46" s="49"/>
      <c r="N46" s="46"/>
      <c r="O46" s="53"/>
      <c r="R46" s="61"/>
    </row>
    <row r="47" spans="1:26" ht="23.1" customHeight="1"/>
    <row r="48" spans="1:26" ht="17.25" customHeight="1"/>
    <row r="59" spans="16:18">
      <c r="R59" s="61"/>
    </row>
    <row r="64" spans="16:18">
      <c r="P64" s="61"/>
    </row>
    <row r="68" ht="12" customHeight="1"/>
  </sheetData>
  <sortState xmlns:xlrd2="http://schemas.microsoft.com/office/spreadsheetml/2017/richdata2" ref="B16:P45">
    <sortCondition descending="1" ref="D13:D45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A7022-3E04-405C-8417-55E533500D89}">
  <dimension ref="A1:AB65"/>
  <sheetViews>
    <sheetView topLeftCell="A4" zoomScale="60" zoomScaleNormal="60" workbookViewId="0">
      <selection activeCell="A33" sqref="A33:XFD33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2" style="1" bestFit="1" customWidth="1"/>
    <col min="25" max="25" width="13.6640625" style="1" customWidth="1"/>
    <col min="26" max="26" width="12.5546875" style="1" bestFit="1" customWidth="1"/>
    <col min="27" max="16384" width="8.88671875" style="1"/>
  </cols>
  <sheetData>
    <row r="1" spans="1:28" ht="19.5" customHeight="1">
      <c r="E1" s="30" t="s">
        <v>366</v>
      </c>
      <c r="F1" s="30"/>
      <c r="G1" s="30"/>
      <c r="H1" s="30"/>
      <c r="I1" s="30"/>
    </row>
    <row r="2" spans="1:28" ht="19.5" customHeight="1">
      <c r="E2" s="30" t="s">
        <v>367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8">
      <c r="A6" s="207"/>
      <c r="B6" s="207"/>
      <c r="C6" s="212"/>
      <c r="D6" s="32" t="s">
        <v>360</v>
      </c>
      <c r="E6" s="32" t="s">
        <v>368</v>
      </c>
      <c r="F6" s="212"/>
      <c r="G6" s="212" t="s">
        <v>360</v>
      </c>
      <c r="H6" s="212"/>
      <c r="I6" s="212"/>
      <c r="J6" s="212"/>
      <c r="K6" s="212"/>
      <c r="L6" s="212"/>
      <c r="M6" s="212"/>
      <c r="N6" s="212"/>
      <c r="O6" s="212"/>
    </row>
    <row r="7" spans="1:28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8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28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8" ht="21.6">
      <c r="A10" s="207"/>
      <c r="B10" s="207"/>
      <c r="C10" s="212"/>
      <c r="D10" s="84" t="s">
        <v>361</v>
      </c>
      <c r="E10" s="84" t="s">
        <v>369</v>
      </c>
      <c r="F10" s="212"/>
      <c r="G10" s="84" t="s">
        <v>361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8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8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4"/>
      <c r="X12" s="60"/>
      <c r="Y12" s="60"/>
      <c r="Z12" s="2"/>
    </row>
    <row r="13" spans="1:28" ht="25.35" customHeight="1">
      <c r="A13" s="63">
        <v>1</v>
      </c>
      <c r="B13" s="63" t="s">
        <v>34</v>
      </c>
      <c r="C13" s="68" t="s">
        <v>326</v>
      </c>
      <c r="D13" s="67">
        <v>43098.81</v>
      </c>
      <c r="E13" s="66" t="s">
        <v>36</v>
      </c>
      <c r="F13" s="66" t="s">
        <v>36</v>
      </c>
      <c r="G13" s="67">
        <v>6358</v>
      </c>
      <c r="H13" s="66">
        <v>249</v>
      </c>
      <c r="I13" s="66">
        <f>G13/H13</f>
        <v>25.53413654618474</v>
      </c>
      <c r="J13" s="66">
        <v>15</v>
      </c>
      <c r="K13" s="66">
        <v>1</v>
      </c>
      <c r="L13" s="67">
        <v>45468.92</v>
      </c>
      <c r="M13" s="67">
        <v>6685</v>
      </c>
      <c r="N13" s="65">
        <v>44519</v>
      </c>
      <c r="O13" s="64" t="s">
        <v>142</v>
      </c>
      <c r="P13" s="61"/>
      <c r="Q13" s="73"/>
      <c r="R13" s="73"/>
      <c r="S13" s="73"/>
      <c r="T13" s="73"/>
      <c r="U13" s="74"/>
      <c r="V13" s="74"/>
      <c r="W13" s="60"/>
      <c r="X13" s="75"/>
      <c r="Y13" s="74"/>
      <c r="Z13" s="75"/>
      <c r="AA13" s="60"/>
    </row>
    <row r="14" spans="1:28" ht="25.35" customHeight="1">
      <c r="A14" s="63">
        <v>2</v>
      </c>
      <c r="B14" s="77" t="s">
        <v>58</v>
      </c>
      <c r="C14" s="68" t="s">
        <v>161</v>
      </c>
      <c r="D14" s="67">
        <v>25419.65</v>
      </c>
      <c r="E14" s="66" t="s">
        <v>36</v>
      </c>
      <c r="F14" s="66" t="s">
        <v>36</v>
      </c>
      <c r="G14" s="67">
        <v>3129</v>
      </c>
      <c r="H14" s="66">
        <v>18</v>
      </c>
      <c r="I14" s="66">
        <f>G14/H14</f>
        <v>173.83333333333334</v>
      </c>
      <c r="J14" s="66">
        <v>10</v>
      </c>
      <c r="K14" s="66">
        <v>0</v>
      </c>
      <c r="L14" s="67">
        <v>25420</v>
      </c>
      <c r="M14" s="67">
        <v>3129</v>
      </c>
      <c r="N14" s="65" t="s">
        <v>60</v>
      </c>
      <c r="O14" s="64" t="s">
        <v>37</v>
      </c>
      <c r="P14" s="61"/>
      <c r="Q14" s="73"/>
      <c r="R14" s="73"/>
      <c r="S14" s="73"/>
      <c r="T14" s="73"/>
      <c r="U14" s="74"/>
      <c r="V14" s="74"/>
      <c r="W14" s="75"/>
      <c r="X14" s="74"/>
      <c r="Y14" s="75"/>
      <c r="Z14" s="60"/>
    </row>
    <row r="15" spans="1:28" ht="25.35" customHeight="1">
      <c r="A15" s="63">
        <v>3</v>
      </c>
      <c r="B15" s="63">
        <v>2</v>
      </c>
      <c r="C15" s="68" t="s">
        <v>318</v>
      </c>
      <c r="D15" s="67">
        <v>22636</v>
      </c>
      <c r="E15" s="66">
        <v>27587</v>
      </c>
      <c r="F15" s="70">
        <f>(D15-E15)/E15</f>
        <v>-0.1794685902780295</v>
      </c>
      <c r="G15" s="67">
        <v>4407</v>
      </c>
      <c r="H15" s="66" t="s">
        <v>36</v>
      </c>
      <c r="I15" s="66" t="s">
        <v>36</v>
      </c>
      <c r="J15" s="66">
        <v>18</v>
      </c>
      <c r="K15" s="66">
        <v>2</v>
      </c>
      <c r="L15" s="67">
        <v>51187</v>
      </c>
      <c r="M15" s="67">
        <v>10179</v>
      </c>
      <c r="N15" s="65">
        <v>44512</v>
      </c>
      <c r="O15" s="64" t="s">
        <v>47</v>
      </c>
      <c r="P15" s="61"/>
      <c r="Q15" s="73"/>
      <c r="R15" s="73"/>
      <c r="S15" s="73"/>
      <c r="T15" s="73"/>
      <c r="U15" s="74"/>
      <c r="V15" s="74"/>
      <c r="W15" s="75"/>
      <c r="X15" s="74"/>
      <c r="Y15" s="60"/>
      <c r="Z15" s="75"/>
      <c r="AA15" s="2"/>
      <c r="AB15" s="60"/>
    </row>
    <row r="16" spans="1:28" ht="25.35" customHeight="1">
      <c r="A16" s="63">
        <v>4</v>
      </c>
      <c r="B16" s="77">
        <v>1</v>
      </c>
      <c r="C16" s="68" t="s">
        <v>342</v>
      </c>
      <c r="D16" s="67">
        <v>19217.599999999999</v>
      </c>
      <c r="E16" s="66">
        <v>43279.05</v>
      </c>
      <c r="F16" s="70">
        <f>(D16-E16)/E16</f>
        <v>-0.55596067843448516</v>
      </c>
      <c r="G16" s="67">
        <v>3015</v>
      </c>
      <c r="H16" s="66">
        <v>153</v>
      </c>
      <c r="I16" s="66">
        <f t="shared" ref="I16:I22" si="0">G16/H16</f>
        <v>19.705882352941178</v>
      </c>
      <c r="J16" s="66">
        <v>10</v>
      </c>
      <c r="K16" s="66">
        <v>3</v>
      </c>
      <c r="L16" s="67">
        <v>154674</v>
      </c>
      <c r="M16" s="67">
        <v>22107</v>
      </c>
      <c r="N16" s="65">
        <v>44505</v>
      </c>
      <c r="O16" s="64" t="s">
        <v>43</v>
      </c>
      <c r="P16" s="61"/>
      <c r="Q16" s="73"/>
      <c r="R16" s="73"/>
      <c r="S16" s="73"/>
      <c r="T16" s="73"/>
      <c r="U16" s="74"/>
      <c r="V16" s="74"/>
      <c r="W16" s="75"/>
      <c r="X16" s="74"/>
      <c r="Y16" s="60"/>
      <c r="Z16" s="75"/>
      <c r="AA16" s="2"/>
      <c r="AB16" s="60"/>
    </row>
    <row r="17" spans="1:26" ht="25.35" customHeight="1">
      <c r="A17" s="63">
        <v>5</v>
      </c>
      <c r="B17" s="63" t="s">
        <v>34</v>
      </c>
      <c r="C17" s="68" t="s">
        <v>121</v>
      </c>
      <c r="D17" s="67">
        <v>16758.71</v>
      </c>
      <c r="E17" s="66" t="s">
        <v>36</v>
      </c>
      <c r="F17" s="66" t="s">
        <v>36</v>
      </c>
      <c r="G17" s="67">
        <v>2932</v>
      </c>
      <c r="H17" s="66">
        <v>247</v>
      </c>
      <c r="I17" s="66">
        <f>G17/H17</f>
        <v>11.870445344129555</v>
      </c>
      <c r="J17" s="66">
        <v>17</v>
      </c>
      <c r="K17" s="66">
        <v>1</v>
      </c>
      <c r="L17" s="67">
        <v>16758.71</v>
      </c>
      <c r="M17" s="67">
        <v>2932</v>
      </c>
      <c r="N17" s="65">
        <v>44519</v>
      </c>
      <c r="O17" s="64" t="s">
        <v>122</v>
      </c>
      <c r="P17" s="9"/>
      <c r="Q17" s="73"/>
      <c r="R17" s="73"/>
      <c r="S17" s="73"/>
      <c r="T17" s="73"/>
      <c r="U17" s="74"/>
      <c r="V17" s="74"/>
      <c r="W17" s="75"/>
      <c r="X17" s="74"/>
      <c r="Y17" s="60"/>
      <c r="Z17" s="75"/>
    </row>
    <row r="18" spans="1:26" ht="25.35" customHeight="1">
      <c r="A18" s="63">
        <v>6</v>
      </c>
      <c r="B18" s="77">
        <v>4</v>
      </c>
      <c r="C18" s="68" t="s">
        <v>332</v>
      </c>
      <c r="D18" s="67">
        <v>11656.67</v>
      </c>
      <c r="E18" s="66">
        <v>17223.68</v>
      </c>
      <c r="F18" s="70">
        <f t="shared" ref="F18:F23" si="1">(D18-E18)/E18</f>
        <v>-0.32321838306331746</v>
      </c>
      <c r="G18" s="67">
        <v>1788</v>
      </c>
      <c r="H18" s="66">
        <v>71</v>
      </c>
      <c r="I18" s="66">
        <f t="shared" si="0"/>
        <v>25.183098591549296</v>
      </c>
      <c r="J18" s="66">
        <v>7</v>
      </c>
      <c r="K18" s="66">
        <v>6</v>
      </c>
      <c r="L18" s="67">
        <v>334232.17</v>
      </c>
      <c r="M18" s="67">
        <v>48498</v>
      </c>
      <c r="N18" s="65">
        <v>44484</v>
      </c>
      <c r="O18" s="64" t="s">
        <v>142</v>
      </c>
      <c r="P18" s="61"/>
      <c r="Q18" s="73"/>
      <c r="R18" s="73"/>
      <c r="S18" s="73"/>
      <c r="T18" s="73"/>
      <c r="U18" s="74"/>
      <c r="V18" s="74"/>
      <c r="W18" s="75"/>
      <c r="X18" s="74"/>
      <c r="Y18" s="60"/>
      <c r="Z18" s="75"/>
    </row>
    <row r="19" spans="1:26" ht="25.35" customHeight="1">
      <c r="A19" s="63">
        <v>7</v>
      </c>
      <c r="B19" s="76">
        <v>3</v>
      </c>
      <c r="C19" s="68" t="s">
        <v>93</v>
      </c>
      <c r="D19" s="67">
        <v>11472.51</v>
      </c>
      <c r="E19" s="66">
        <v>20522.849999999999</v>
      </c>
      <c r="F19" s="70">
        <f t="shared" si="1"/>
        <v>-0.44098845920522728</v>
      </c>
      <c r="G19" s="67">
        <v>1876</v>
      </c>
      <c r="H19" s="66">
        <v>93</v>
      </c>
      <c r="I19" s="66">
        <f t="shared" si="0"/>
        <v>20.172043010752688</v>
      </c>
      <c r="J19" s="66">
        <v>13</v>
      </c>
      <c r="K19" s="66">
        <v>2</v>
      </c>
      <c r="L19" s="67">
        <v>32487</v>
      </c>
      <c r="M19" s="67">
        <v>5331</v>
      </c>
      <c r="N19" s="65">
        <v>44512</v>
      </c>
      <c r="O19" s="64" t="s">
        <v>84</v>
      </c>
      <c r="P19" s="61"/>
      <c r="Q19" s="73"/>
      <c r="R19" s="73"/>
      <c r="S19" s="73"/>
      <c r="T19" s="73"/>
      <c r="U19" s="74"/>
      <c r="V19" s="74"/>
      <c r="W19" s="75"/>
      <c r="X19" s="74"/>
      <c r="Y19" s="75"/>
      <c r="Z19" s="60"/>
    </row>
    <row r="20" spans="1:26" ht="25.35" customHeight="1">
      <c r="A20" s="63">
        <v>8</v>
      </c>
      <c r="B20" s="77">
        <v>6</v>
      </c>
      <c r="C20" s="68" t="s">
        <v>345</v>
      </c>
      <c r="D20" s="67">
        <v>10929.64</v>
      </c>
      <c r="E20" s="66">
        <v>16597.78</v>
      </c>
      <c r="F20" s="70">
        <f t="shared" si="1"/>
        <v>-0.34149988733433023</v>
      </c>
      <c r="G20" s="67">
        <v>2149</v>
      </c>
      <c r="H20" s="66">
        <v>123</v>
      </c>
      <c r="I20" s="66">
        <f t="shared" si="0"/>
        <v>17.471544715447155</v>
      </c>
      <c r="J20" s="66">
        <v>9</v>
      </c>
      <c r="K20" s="66">
        <v>7</v>
      </c>
      <c r="L20" s="67">
        <v>249844</v>
      </c>
      <c r="M20" s="67">
        <v>49774</v>
      </c>
      <c r="N20" s="65">
        <v>44477</v>
      </c>
      <c r="O20" s="64" t="s">
        <v>37</v>
      </c>
      <c r="P20" s="61"/>
      <c r="Q20" s="73"/>
      <c r="R20" s="73"/>
      <c r="S20" s="73"/>
      <c r="T20" s="73"/>
      <c r="U20" s="74"/>
      <c r="V20" s="74"/>
      <c r="W20" s="74"/>
      <c r="X20" s="75"/>
      <c r="Y20" s="60"/>
      <c r="Z20" s="75"/>
    </row>
    <row r="21" spans="1:26" ht="25.35" customHeight="1">
      <c r="A21" s="63">
        <v>9</v>
      </c>
      <c r="B21" s="77">
        <v>7</v>
      </c>
      <c r="C21" s="68" t="s">
        <v>335</v>
      </c>
      <c r="D21" s="67">
        <v>10909.31</v>
      </c>
      <c r="E21" s="66">
        <v>14678</v>
      </c>
      <c r="F21" s="70">
        <f t="shared" si="1"/>
        <v>-0.2567577326611255</v>
      </c>
      <c r="G21" s="67">
        <v>2236</v>
      </c>
      <c r="H21" s="66">
        <v>108</v>
      </c>
      <c r="I21" s="66">
        <f t="shared" si="0"/>
        <v>20.703703703703702</v>
      </c>
      <c r="J21" s="66">
        <v>10</v>
      </c>
      <c r="K21" s="66">
        <v>4</v>
      </c>
      <c r="L21" s="67">
        <v>90433</v>
      </c>
      <c r="M21" s="67">
        <v>18884</v>
      </c>
      <c r="N21" s="65">
        <v>44498</v>
      </c>
      <c r="O21" s="64" t="s">
        <v>43</v>
      </c>
      <c r="P21" s="61"/>
      <c r="Q21" s="73"/>
      <c r="R21" s="73"/>
      <c r="S21" s="73"/>
      <c r="T21" s="73"/>
      <c r="U21" s="74"/>
      <c r="V21" s="74"/>
      <c r="W21" s="74"/>
      <c r="X21" s="75"/>
      <c r="Y21" s="60"/>
      <c r="Z21" s="75"/>
    </row>
    <row r="22" spans="1:26" ht="25.35" customHeight="1">
      <c r="A22" s="63">
        <v>10</v>
      </c>
      <c r="B22" s="77">
        <v>5</v>
      </c>
      <c r="C22" s="68" t="s">
        <v>265</v>
      </c>
      <c r="D22" s="67">
        <v>9741.11</v>
      </c>
      <c r="E22" s="66">
        <v>17139.48</v>
      </c>
      <c r="F22" s="70">
        <f t="shared" si="1"/>
        <v>-0.4316566196874117</v>
      </c>
      <c r="G22" s="67">
        <v>1484</v>
      </c>
      <c r="H22" s="66">
        <v>61</v>
      </c>
      <c r="I22" s="66">
        <f t="shared" si="0"/>
        <v>24.327868852459016</v>
      </c>
      <c r="J22" s="66">
        <v>9</v>
      </c>
      <c r="K22" s="66">
        <v>8</v>
      </c>
      <c r="L22" s="67">
        <v>407842</v>
      </c>
      <c r="M22" s="67">
        <v>60467</v>
      </c>
      <c r="N22" s="65">
        <v>44470</v>
      </c>
      <c r="O22" s="53" t="s">
        <v>37</v>
      </c>
      <c r="P22" s="61"/>
      <c r="Q22" s="73"/>
      <c r="R22" s="73"/>
      <c r="S22" s="73"/>
      <c r="T22" s="73"/>
      <c r="U22" s="74"/>
      <c r="V22" s="74"/>
      <c r="W22" s="60"/>
      <c r="X22" s="75"/>
      <c r="Y22" s="75"/>
      <c r="Z22" s="74"/>
    </row>
    <row r="23" spans="1:26" ht="25.35" customHeight="1">
      <c r="A23" s="41"/>
      <c r="B23" s="41"/>
      <c r="C23" s="52" t="s">
        <v>52</v>
      </c>
      <c r="D23" s="62">
        <f>SUM(D13:D22)</f>
        <v>181840.01</v>
      </c>
      <c r="E23" s="62">
        <v>187558.38999999996</v>
      </c>
      <c r="F23" s="72">
        <f t="shared" si="1"/>
        <v>-3.0488532131246956E-2</v>
      </c>
      <c r="G23" s="62">
        <f>SUM(G13:G22)</f>
        <v>29374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8</v>
      </c>
      <c r="C25" s="68" t="s">
        <v>297</v>
      </c>
      <c r="D25" s="67">
        <v>6347.89</v>
      </c>
      <c r="E25" s="66">
        <v>11380.15</v>
      </c>
      <c r="F25" s="70">
        <f t="shared" ref="F25:F30" si="2">(D25-E25)/E25</f>
        <v>-0.44219628036537301</v>
      </c>
      <c r="G25" s="67">
        <v>1322</v>
      </c>
      <c r="H25" s="66">
        <v>84</v>
      </c>
      <c r="I25" s="66">
        <f t="shared" ref="I25:I30" si="3">G25/H25</f>
        <v>15.738095238095237</v>
      </c>
      <c r="J25" s="66">
        <v>11</v>
      </c>
      <c r="K25" s="66">
        <v>3</v>
      </c>
      <c r="L25" s="67">
        <v>40622.49</v>
      </c>
      <c r="M25" s="67">
        <v>8565</v>
      </c>
      <c r="N25" s="65">
        <v>44505</v>
      </c>
      <c r="O25" s="64" t="s">
        <v>41</v>
      </c>
      <c r="P25" s="61"/>
      <c r="Q25" s="73"/>
      <c r="R25" s="73"/>
      <c r="S25" s="73"/>
      <c r="T25" s="73"/>
      <c r="U25" s="74"/>
      <c r="V25" s="74"/>
      <c r="W25" s="60"/>
      <c r="X25" s="75"/>
      <c r="Y25" s="75"/>
      <c r="Z25" s="74"/>
    </row>
    <row r="26" spans="1:26" ht="25.35" customHeight="1">
      <c r="A26" s="63">
        <v>12</v>
      </c>
      <c r="B26" s="78">
        <v>9</v>
      </c>
      <c r="C26" s="68" t="s">
        <v>193</v>
      </c>
      <c r="D26" s="67">
        <v>6140.01</v>
      </c>
      <c r="E26" s="66">
        <v>9724.9</v>
      </c>
      <c r="F26" s="70">
        <f t="shared" si="2"/>
        <v>-0.36863001161965669</v>
      </c>
      <c r="G26" s="67">
        <v>938</v>
      </c>
      <c r="H26" s="66">
        <v>37</v>
      </c>
      <c r="I26" s="66">
        <f t="shared" si="3"/>
        <v>25.351351351351351</v>
      </c>
      <c r="J26" s="66">
        <v>6</v>
      </c>
      <c r="K26" s="66">
        <v>10</v>
      </c>
      <c r="L26" s="67">
        <v>445978.74</v>
      </c>
      <c r="M26" s="67">
        <v>66791</v>
      </c>
      <c r="N26" s="65">
        <v>44456</v>
      </c>
      <c r="O26" s="64" t="s">
        <v>56</v>
      </c>
      <c r="P26" s="61"/>
      <c r="Q26" s="73"/>
      <c r="R26" s="73"/>
      <c r="S26" s="73"/>
      <c r="T26" s="73"/>
      <c r="U26" s="74"/>
      <c r="V26" s="74"/>
      <c r="W26" s="75"/>
      <c r="X26" s="60"/>
      <c r="Y26" s="75"/>
      <c r="Z26" s="74"/>
    </row>
    <row r="27" spans="1:26" ht="25.35" customHeight="1">
      <c r="A27" s="63">
        <v>13</v>
      </c>
      <c r="B27" s="78">
        <v>11</v>
      </c>
      <c r="C27" s="68" t="s">
        <v>353</v>
      </c>
      <c r="D27" s="67">
        <v>5608.7</v>
      </c>
      <c r="E27" s="66">
        <v>6529.62</v>
      </c>
      <c r="F27" s="70">
        <f t="shared" si="2"/>
        <v>-0.14103730385535454</v>
      </c>
      <c r="G27" s="67">
        <v>1153</v>
      </c>
      <c r="H27" s="66">
        <v>58</v>
      </c>
      <c r="I27" s="66">
        <f t="shared" si="3"/>
        <v>19.879310344827587</v>
      </c>
      <c r="J27" s="66">
        <v>9</v>
      </c>
      <c r="K27" s="66">
        <v>10</v>
      </c>
      <c r="L27" s="67">
        <v>238536</v>
      </c>
      <c r="M27" s="67">
        <v>48702</v>
      </c>
      <c r="N27" s="65">
        <v>44456</v>
      </c>
      <c r="O27" s="53" t="s">
        <v>37</v>
      </c>
      <c r="P27" s="61"/>
      <c r="R27" s="54"/>
      <c r="T27" s="61"/>
      <c r="U27" s="60"/>
      <c r="V27" s="60"/>
      <c r="W27" s="61"/>
      <c r="X27" s="60"/>
      <c r="Y27" s="60"/>
      <c r="Z27" s="60"/>
    </row>
    <row r="28" spans="1:26" ht="25.35" customHeight="1">
      <c r="A28" s="63">
        <v>14</v>
      </c>
      <c r="B28" s="63">
        <v>10</v>
      </c>
      <c r="C28" s="68" t="s">
        <v>354</v>
      </c>
      <c r="D28" s="67">
        <v>5323.16</v>
      </c>
      <c r="E28" s="66">
        <v>9425.5</v>
      </c>
      <c r="F28" s="70">
        <f t="shared" si="2"/>
        <v>-0.43523844888865315</v>
      </c>
      <c r="G28" s="67">
        <v>818</v>
      </c>
      <c r="H28" s="66">
        <v>44</v>
      </c>
      <c r="I28" s="66">
        <f t="shared" si="3"/>
        <v>18.59090909090909</v>
      </c>
      <c r="J28" s="66">
        <v>10</v>
      </c>
      <c r="K28" s="66">
        <v>11</v>
      </c>
      <c r="L28" s="67">
        <v>14748.66</v>
      </c>
      <c r="M28" s="67">
        <v>2316</v>
      </c>
      <c r="N28" s="65">
        <v>44512</v>
      </c>
      <c r="O28" s="64" t="s">
        <v>80</v>
      </c>
      <c r="P28" s="61"/>
      <c r="V28" s="61"/>
      <c r="W28" s="2"/>
      <c r="X28" s="60"/>
      <c r="Y28" s="60"/>
      <c r="Z28" s="61"/>
    </row>
    <row r="29" spans="1:26" ht="25.35" customHeight="1">
      <c r="A29" s="63">
        <v>15</v>
      </c>
      <c r="B29" s="79">
        <v>13</v>
      </c>
      <c r="C29" s="68" t="s">
        <v>187</v>
      </c>
      <c r="D29" s="67">
        <v>4675.26</v>
      </c>
      <c r="E29" s="66">
        <v>6282.94</v>
      </c>
      <c r="F29" s="70">
        <f t="shared" si="2"/>
        <v>-0.25588020894676688</v>
      </c>
      <c r="G29" s="67">
        <v>768</v>
      </c>
      <c r="H29" s="66">
        <v>19</v>
      </c>
      <c r="I29" s="66">
        <f t="shared" si="3"/>
        <v>40.421052631578945</v>
      </c>
      <c r="J29" s="66">
        <v>6</v>
      </c>
      <c r="K29" s="66">
        <v>10</v>
      </c>
      <c r="L29" s="67">
        <v>122906</v>
      </c>
      <c r="M29" s="67">
        <v>21825</v>
      </c>
      <c r="N29" s="65">
        <v>44456</v>
      </c>
      <c r="O29" s="64" t="s">
        <v>182</v>
      </c>
      <c r="P29" s="9"/>
      <c r="Q29" s="73"/>
      <c r="W29" s="2"/>
      <c r="X29" s="60"/>
      <c r="Y29" s="4"/>
      <c r="Z29" s="4"/>
    </row>
    <row r="30" spans="1:26" ht="25.35" customHeight="1">
      <c r="A30" s="63">
        <v>16</v>
      </c>
      <c r="B30" s="63">
        <v>12</v>
      </c>
      <c r="C30" s="68" t="s">
        <v>185</v>
      </c>
      <c r="D30" s="67">
        <v>4667.78</v>
      </c>
      <c r="E30" s="66">
        <v>6443.26</v>
      </c>
      <c r="F30" s="70">
        <f t="shared" si="2"/>
        <v>-0.27555616256367127</v>
      </c>
      <c r="G30" s="67">
        <v>1102</v>
      </c>
      <c r="H30" s="66">
        <v>47</v>
      </c>
      <c r="I30" s="66">
        <f t="shared" si="3"/>
        <v>23.446808510638299</v>
      </c>
      <c r="J30" s="66">
        <v>13</v>
      </c>
      <c r="K30" s="66">
        <v>2</v>
      </c>
      <c r="L30" s="67">
        <v>11621</v>
      </c>
      <c r="M30" s="67">
        <v>2641</v>
      </c>
      <c r="N30" s="65">
        <v>44512</v>
      </c>
      <c r="O30" s="64" t="s">
        <v>84</v>
      </c>
      <c r="P30" s="61"/>
      <c r="Q30" s="73"/>
      <c r="R30" s="73"/>
      <c r="S30" s="73"/>
      <c r="W30" s="74"/>
      <c r="X30" s="75"/>
      <c r="Y30" s="60"/>
      <c r="Z30" s="75"/>
    </row>
    <row r="31" spans="1:26" ht="25.35" customHeight="1">
      <c r="A31" s="63">
        <v>17</v>
      </c>
      <c r="B31" s="63" t="s">
        <v>34</v>
      </c>
      <c r="C31" s="68" t="s">
        <v>294</v>
      </c>
      <c r="D31" s="67">
        <v>1449.4299999999998</v>
      </c>
      <c r="E31" s="66" t="s">
        <v>36</v>
      </c>
      <c r="F31" s="66" t="s">
        <v>36</v>
      </c>
      <c r="G31" s="67">
        <v>263</v>
      </c>
      <c r="H31" s="66" t="s">
        <v>36</v>
      </c>
      <c r="I31" s="66" t="s">
        <v>36</v>
      </c>
      <c r="J31" s="66">
        <v>7</v>
      </c>
      <c r="K31" s="66">
        <v>1</v>
      </c>
      <c r="L31" s="67">
        <v>1449.4299999999998</v>
      </c>
      <c r="M31" s="67">
        <v>263</v>
      </c>
      <c r="N31" s="65">
        <v>44519</v>
      </c>
      <c r="O31" s="64" t="s">
        <v>82</v>
      </c>
      <c r="P31" s="61"/>
      <c r="Q31" s="73"/>
      <c r="R31" s="73"/>
      <c r="S31" s="73"/>
      <c r="T31" s="73"/>
      <c r="U31" s="74"/>
      <c r="V31" s="74"/>
      <c r="W31" s="74"/>
      <c r="X31" s="75"/>
      <c r="Y31" s="60"/>
      <c r="Z31" s="75"/>
    </row>
    <row r="32" spans="1:26" ht="25.35" customHeight="1">
      <c r="A32" s="63">
        <v>18</v>
      </c>
      <c r="B32" s="63" t="s">
        <v>34</v>
      </c>
      <c r="C32" s="68" t="s">
        <v>356</v>
      </c>
      <c r="D32" s="67">
        <v>816.83</v>
      </c>
      <c r="E32" s="66" t="s">
        <v>36</v>
      </c>
      <c r="F32" s="66" t="s">
        <v>36</v>
      </c>
      <c r="G32" s="67">
        <v>161</v>
      </c>
      <c r="H32" s="66">
        <v>28</v>
      </c>
      <c r="I32" s="66">
        <f>G32/H32</f>
        <v>5.75</v>
      </c>
      <c r="J32" s="66">
        <v>8</v>
      </c>
      <c r="K32" s="66">
        <v>1</v>
      </c>
      <c r="L32" s="67">
        <v>816.83</v>
      </c>
      <c r="M32" s="67">
        <v>161</v>
      </c>
      <c r="N32" s="65">
        <v>44519</v>
      </c>
      <c r="O32" s="64" t="s">
        <v>357</v>
      </c>
      <c r="P32" s="61"/>
      <c r="Q32" s="73"/>
      <c r="W32" s="2"/>
      <c r="X32" s="60"/>
      <c r="Y32" s="4"/>
      <c r="Z32" s="4"/>
    </row>
    <row r="33" spans="1:26" ht="25.35" customHeight="1">
      <c r="A33" s="63">
        <v>19</v>
      </c>
      <c r="B33" s="77">
        <v>16</v>
      </c>
      <c r="C33" s="68" t="s">
        <v>370</v>
      </c>
      <c r="D33" s="67">
        <v>712.05</v>
      </c>
      <c r="E33" s="66">
        <v>2373.2600000000002</v>
      </c>
      <c r="F33" s="70">
        <f>(D33-E33)/E33</f>
        <v>-0.69996966198393773</v>
      </c>
      <c r="G33" s="67">
        <v>112</v>
      </c>
      <c r="H33" s="66">
        <v>8</v>
      </c>
      <c r="I33" s="66">
        <f>G33/H33</f>
        <v>14</v>
      </c>
      <c r="J33" s="66">
        <v>3</v>
      </c>
      <c r="K33" s="66">
        <v>5</v>
      </c>
      <c r="L33" s="67">
        <v>37458</v>
      </c>
      <c r="M33" s="67">
        <v>5995</v>
      </c>
      <c r="N33" s="65">
        <v>44491</v>
      </c>
      <c r="O33" s="64" t="s">
        <v>84</v>
      </c>
      <c r="P33" s="61"/>
      <c r="Q33" s="73"/>
      <c r="W33" s="2"/>
      <c r="X33" s="60"/>
      <c r="Y33" s="60"/>
      <c r="Z33" s="4"/>
    </row>
    <row r="34" spans="1:26" ht="25.35" customHeight="1">
      <c r="A34" s="63">
        <v>20</v>
      </c>
      <c r="B34" s="77">
        <v>14</v>
      </c>
      <c r="C34" s="68" t="s">
        <v>371</v>
      </c>
      <c r="D34" s="67">
        <v>534.20000000000005</v>
      </c>
      <c r="E34" s="66">
        <v>4169.22</v>
      </c>
      <c r="F34" s="70">
        <f>(D34-E34)/E34</f>
        <v>-0.87187051774672486</v>
      </c>
      <c r="G34" s="67">
        <v>78</v>
      </c>
      <c r="H34" s="66">
        <v>5</v>
      </c>
      <c r="I34" s="66">
        <f>G34/H34</f>
        <v>15.6</v>
      </c>
      <c r="J34" s="66">
        <v>2</v>
      </c>
      <c r="K34" s="66">
        <v>4</v>
      </c>
      <c r="L34" s="67">
        <v>37723</v>
      </c>
      <c r="M34" s="67">
        <v>5931</v>
      </c>
      <c r="N34" s="65">
        <v>44498</v>
      </c>
      <c r="O34" s="64" t="s">
        <v>43</v>
      </c>
      <c r="P34" s="61"/>
      <c r="Q34" s="73"/>
      <c r="W34" s="2"/>
      <c r="X34" s="60"/>
      <c r="Y34" s="60"/>
      <c r="Z34" s="4"/>
    </row>
    <row r="35" spans="1:26" ht="25.2" customHeight="1">
      <c r="A35" s="41"/>
      <c r="B35" s="41"/>
      <c r="C35" s="52" t="s">
        <v>66</v>
      </c>
      <c r="D35" s="62">
        <f>SUM(D23:D34)</f>
        <v>218115.32000000004</v>
      </c>
      <c r="E35" s="62">
        <v>220519.97999999998</v>
      </c>
      <c r="F35" s="72">
        <f>(D35-E35)/E35</f>
        <v>-1.0904499447170026E-2</v>
      </c>
      <c r="G35" s="62">
        <f t="shared" ref="G35" si="4">SUM(G23:G34)</f>
        <v>36089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7" t="s">
        <v>58</v>
      </c>
      <c r="C37" s="68" t="s">
        <v>171</v>
      </c>
      <c r="D37" s="67">
        <v>476.6</v>
      </c>
      <c r="E37" s="66" t="s">
        <v>36</v>
      </c>
      <c r="F37" s="66" t="s">
        <v>36</v>
      </c>
      <c r="G37" s="67">
        <v>105</v>
      </c>
      <c r="H37" s="66">
        <v>3</v>
      </c>
      <c r="I37" s="66">
        <f>G37/H37</f>
        <v>35</v>
      </c>
      <c r="J37" s="66">
        <v>3</v>
      </c>
      <c r="K37" s="66">
        <v>0</v>
      </c>
      <c r="L37" s="67">
        <v>477</v>
      </c>
      <c r="M37" s="67">
        <v>105</v>
      </c>
      <c r="N37" s="65" t="s">
        <v>60</v>
      </c>
      <c r="O37" s="64" t="s">
        <v>43</v>
      </c>
      <c r="P37" s="61"/>
      <c r="Q37" s="73"/>
      <c r="W37" s="2"/>
      <c r="X37" s="60"/>
      <c r="Y37" s="60"/>
      <c r="Z37" s="4"/>
    </row>
    <row r="38" spans="1:26" ht="25.35" customHeight="1">
      <c r="A38" s="63">
        <v>22</v>
      </c>
      <c r="B38" s="77">
        <v>19</v>
      </c>
      <c r="C38" s="55" t="s">
        <v>305</v>
      </c>
      <c r="D38" s="67">
        <v>430</v>
      </c>
      <c r="E38" s="67">
        <v>448</v>
      </c>
      <c r="F38" s="70">
        <f>(D38-E38)/E38</f>
        <v>-4.0178571428571432E-2</v>
      </c>
      <c r="G38" s="67">
        <v>79</v>
      </c>
      <c r="H38" s="66" t="s">
        <v>36</v>
      </c>
      <c r="I38" s="66" t="s">
        <v>36</v>
      </c>
      <c r="J38" s="66">
        <v>1</v>
      </c>
      <c r="K38" s="66">
        <v>28</v>
      </c>
      <c r="L38" s="67">
        <v>16610.05</v>
      </c>
      <c r="M38" s="67">
        <v>2973</v>
      </c>
      <c r="N38" s="65">
        <v>44330</v>
      </c>
      <c r="O38" s="64" t="s">
        <v>82</v>
      </c>
      <c r="P38" s="61"/>
      <c r="Q38" s="73"/>
      <c r="T38" s="60"/>
      <c r="U38" s="60"/>
      <c r="V38" s="60"/>
      <c r="W38" s="60"/>
      <c r="X38" s="60"/>
      <c r="Y38" s="60"/>
      <c r="Z38" s="4"/>
    </row>
    <row r="39" spans="1:26" ht="25.35" customHeight="1">
      <c r="A39" s="63">
        <v>23</v>
      </c>
      <c r="B39" s="63" t="s">
        <v>34</v>
      </c>
      <c r="C39" s="68" t="s">
        <v>372</v>
      </c>
      <c r="D39" s="67">
        <v>675.6</v>
      </c>
      <c r="E39" s="66" t="s">
        <v>36</v>
      </c>
      <c r="F39" s="66" t="s">
        <v>36</v>
      </c>
      <c r="G39" s="67">
        <v>99</v>
      </c>
      <c r="H39" s="66" t="s">
        <v>36</v>
      </c>
      <c r="I39" s="66" t="s">
        <v>36</v>
      </c>
      <c r="J39" s="66" t="s">
        <v>36</v>
      </c>
      <c r="K39" s="66">
        <v>1</v>
      </c>
      <c r="L39" s="67">
        <v>675.6</v>
      </c>
      <c r="M39" s="67">
        <v>99</v>
      </c>
      <c r="N39" s="65">
        <v>44519</v>
      </c>
      <c r="O39" s="64" t="s">
        <v>215</v>
      </c>
      <c r="P39" s="61"/>
      <c r="Q39" s="73"/>
      <c r="R39" s="73"/>
      <c r="S39" s="73"/>
      <c r="T39" s="73"/>
      <c r="U39" s="74"/>
      <c r="V39" s="74"/>
      <c r="W39" s="60"/>
      <c r="X39" s="75"/>
      <c r="Y39" s="75"/>
      <c r="Z39" s="74"/>
    </row>
    <row r="40" spans="1:26" ht="25.35" customHeight="1">
      <c r="A40" s="63">
        <v>24</v>
      </c>
      <c r="B40" s="6">
        <v>26</v>
      </c>
      <c r="C40" s="68" t="s">
        <v>373</v>
      </c>
      <c r="D40" s="67">
        <v>401.6</v>
      </c>
      <c r="E40" s="66">
        <v>35.5</v>
      </c>
      <c r="F40" s="70">
        <f>(D40-E40)/E40</f>
        <v>10.312676056338029</v>
      </c>
      <c r="G40" s="67">
        <v>125</v>
      </c>
      <c r="H40" s="66">
        <v>7</v>
      </c>
      <c r="I40" s="66">
        <f>G40/H40</f>
        <v>17.857142857142858</v>
      </c>
      <c r="J40" s="66">
        <v>1</v>
      </c>
      <c r="K40" s="66" t="s">
        <v>36</v>
      </c>
      <c r="L40" s="67">
        <v>25436.959999999999</v>
      </c>
      <c r="M40" s="67">
        <v>5744</v>
      </c>
      <c r="N40" s="65">
        <v>44442</v>
      </c>
      <c r="O40" s="64" t="s">
        <v>101</v>
      </c>
      <c r="P40" s="61"/>
      <c r="Q40" s="73"/>
      <c r="R40" s="73"/>
      <c r="S40" s="73"/>
      <c r="T40" s="73"/>
      <c r="U40" s="74"/>
      <c r="V40" s="74"/>
      <c r="W40" s="75"/>
      <c r="X40" s="74"/>
      <c r="Y40" s="60"/>
      <c r="Z40" s="75"/>
    </row>
    <row r="41" spans="1:26" ht="25.35" customHeight="1">
      <c r="A41" s="63">
        <v>25</v>
      </c>
      <c r="B41" s="6">
        <v>25</v>
      </c>
      <c r="C41" s="68" t="s">
        <v>319</v>
      </c>
      <c r="D41" s="67">
        <v>40</v>
      </c>
      <c r="E41" s="66">
        <v>143</v>
      </c>
      <c r="F41" s="70">
        <f>(D41-E41)/E41</f>
        <v>-0.72027972027972031</v>
      </c>
      <c r="G41" s="67">
        <v>7</v>
      </c>
      <c r="H41" s="66">
        <v>4</v>
      </c>
      <c r="I41" s="66">
        <f>G41/H41</f>
        <v>1.75</v>
      </c>
      <c r="J41" s="66">
        <v>3</v>
      </c>
      <c r="K41" s="66">
        <v>3</v>
      </c>
      <c r="L41" s="67">
        <v>524.74</v>
      </c>
      <c r="M41" s="67">
        <v>105</v>
      </c>
      <c r="N41" s="65">
        <v>44505</v>
      </c>
      <c r="O41" s="64" t="s">
        <v>320</v>
      </c>
      <c r="P41" s="61"/>
      <c r="Q41" s="73"/>
      <c r="R41" s="73"/>
      <c r="S41" s="73"/>
      <c r="T41" s="73"/>
      <c r="U41" s="74"/>
      <c r="V41" s="74"/>
      <c r="W41" s="75"/>
      <c r="X41" s="74"/>
      <c r="Y41" s="60"/>
      <c r="Z41" s="75"/>
    </row>
    <row r="42" spans="1:26" ht="25.35" customHeight="1">
      <c r="A42" s="63">
        <v>26</v>
      </c>
      <c r="B42" s="63">
        <v>24</v>
      </c>
      <c r="C42" s="68" t="s">
        <v>374</v>
      </c>
      <c r="D42" s="67">
        <v>14</v>
      </c>
      <c r="E42" s="67">
        <v>150</v>
      </c>
      <c r="F42" s="70">
        <f>(D42-E42)/E42</f>
        <v>-0.90666666666666662</v>
      </c>
      <c r="G42" s="67">
        <v>2</v>
      </c>
      <c r="H42" s="66" t="s">
        <v>36</v>
      </c>
      <c r="I42" s="66" t="s">
        <v>36</v>
      </c>
      <c r="J42" s="66">
        <v>1</v>
      </c>
      <c r="K42" s="66">
        <v>5</v>
      </c>
      <c r="L42" s="67">
        <v>1259.81</v>
      </c>
      <c r="M42" s="67">
        <v>238</v>
      </c>
      <c r="N42" s="65">
        <v>44484</v>
      </c>
      <c r="O42" s="64" t="s">
        <v>82</v>
      </c>
      <c r="P42" s="61"/>
      <c r="Q42" s="73"/>
      <c r="R42" s="73"/>
      <c r="S42" s="73"/>
      <c r="T42" s="73"/>
      <c r="U42" s="74"/>
      <c r="V42" s="74"/>
      <c r="W42" s="74"/>
      <c r="X42" s="75"/>
      <c r="Y42" s="75"/>
      <c r="Z42" s="60"/>
    </row>
    <row r="43" spans="1:26" ht="25.35" customHeight="1">
      <c r="A43" s="41"/>
      <c r="B43" s="41"/>
      <c r="C43" s="52" t="s">
        <v>124</v>
      </c>
      <c r="D43" s="62">
        <f>SUM(D35:D42)</f>
        <v>220153.12000000005</v>
      </c>
      <c r="E43" s="62">
        <v>221505.66999999998</v>
      </c>
      <c r="F43" s="72">
        <f>(D43-E43)/E43</f>
        <v>-6.1061642349829253E-3</v>
      </c>
      <c r="G43" s="62">
        <f t="shared" ref="G43" si="5">SUM(G35:G42)</f>
        <v>36506</v>
      </c>
      <c r="H43" s="62"/>
      <c r="I43" s="43"/>
      <c r="J43" s="42"/>
      <c r="K43" s="44"/>
      <c r="L43" s="45"/>
      <c r="M43" s="49"/>
      <c r="N43" s="46"/>
      <c r="O43" s="53"/>
    </row>
    <row r="44" spans="1:26" ht="23.1" customHeight="1"/>
    <row r="45" spans="1:26" ht="17.25" customHeight="1"/>
    <row r="58" spans="16:18">
      <c r="R58" s="61"/>
    </row>
    <row r="61" spans="16:18">
      <c r="P61" s="61"/>
    </row>
    <row r="65" ht="12" customHeight="1"/>
  </sheetData>
  <sortState xmlns:xlrd2="http://schemas.microsoft.com/office/spreadsheetml/2017/richdata2" ref="B13:P42">
    <sortCondition descending="1" ref="D13:D42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53EE2-2380-41B9-A6A0-46D4B4865015}">
  <dimension ref="A1:AA66"/>
  <sheetViews>
    <sheetView topLeftCell="A4" zoomScale="60" zoomScaleNormal="60" workbookViewId="0">
      <selection activeCell="J14" sqref="J1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4.88671875" style="1" customWidth="1"/>
    <col min="24" max="24" width="13.6640625" style="1" customWidth="1"/>
    <col min="25" max="25" width="12" style="1" bestFit="1" customWidth="1"/>
    <col min="26" max="26" width="12.5546875" style="1" bestFit="1" customWidth="1"/>
    <col min="27" max="16384" width="8.88671875" style="1"/>
  </cols>
  <sheetData>
    <row r="1" spans="1:27" ht="19.5" customHeight="1">
      <c r="E1" s="30" t="s">
        <v>375</v>
      </c>
      <c r="F1" s="30"/>
      <c r="G1" s="30"/>
      <c r="H1" s="30"/>
      <c r="I1" s="30"/>
    </row>
    <row r="2" spans="1:27" ht="19.5" customHeight="1">
      <c r="E2" s="30" t="s">
        <v>376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>
      <c r="A6" s="207"/>
      <c r="B6" s="207"/>
      <c r="C6" s="212"/>
      <c r="D6" s="32" t="s">
        <v>368</v>
      </c>
      <c r="E6" s="32" t="s">
        <v>377</v>
      </c>
      <c r="F6" s="212"/>
      <c r="G6" s="212" t="s">
        <v>368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212"/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2" t="s">
        <v>16</v>
      </c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 ht="21.6">
      <c r="A10" s="207"/>
      <c r="B10" s="207"/>
      <c r="C10" s="212"/>
      <c r="D10" s="84" t="s">
        <v>369</v>
      </c>
      <c r="E10" s="84" t="s">
        <v>378</v>
      </c>
      <c r="F10" s="212"/>
      <c r="G10" s="84" t="s">
        <v>369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4"/>
      <c r="X12" s="60"/>
      <c r="Y12" s="60"/>
      <c r="Z12" s="2"/>
    </row>
    <row r="13" spans="1:27" ht="25.35" customHeight="1">
      <c r="A13" s="63">
        <v>1</v>
      </c>
      <c r="B13" s="77">
        <v>1</v>
      </c>
      <c r="C13" s="68" t="s">
        <v>342</v>
      </c>
      <c r="D13" s="67">
        <v>43279.05</v>
      </c>
      <c r="E13" s="66">
        <v>89720.57</v>
      </c>
      <c r="F13" s="70">
        <f>(D13-E13)/E13</f>
        <v>-0.51762399637006318</v>
      </c>
      <c r="G13" s="67">
        <v>6035</v>
      </c>
      <c r="H13" s="66">
        <v>252</v>
      </c>
      <c r="I13" s="66">
        <f>G13/H13</f>
        <v>23.948412698412699</v>
      </c>
      <c r="J13" s="66">
        <v>13</v>
      </c>
      <c r="K13" s="66">
        <v>2</v>
      </c>
      <c r="L13" s="67">
        <v>135456</v>
      </c>
      <c r="M13" s="67">
        <v>19092</v>
      </c>
      <c r="N13" s="65">
        <v>44505</v>
      </c>
      <c r="O13" s="64" t="s">
        <v>43</v>
      </c>
      <c r="P13" s="61"/>
      <c r="Q13" s="73"/>
      <c r="R13" s="73"/>
      <c r="S13" s="73"/>
      <c r="T13" s="73"/>
      <c r="U13" s="74"/>
      <c r="V13" s="74"/>
      <c r="W13" s="60"/>
      <c r="X13" s="74"/>
      <c r="Y13" s="75"/>
      <c r="Z13" s="75"/>
      <c r="AA13" s="60"/>
    </row>
    <row r="14" spans="1:27" ht="25.35" customHeight="1">
      <c r="A14" s="63">
        <v>2</v>
      </c>
      <c r="B14" s="63" t="s">
        <v>34</v>
      </c>
      <c r="C14" s="68" t="s">
        <v>318</v>
      </c>
      <c r="D14" s="67">
        <v>27587</v>
      </c>
      <c r="E14" s="66" t="s">
        <v>36</v>
      </c>
      <c r="F14" s="66" t="s">
        <v>36</v>
      </c>
      <c r="G14" s="67">
        <v>5592</v>
      </c>
      <c r="H14" s="66" t="s">
        <v>36</v>
      </c>
      <c r="I14" s="66" t="s">
        <v>36</v>
      </c>
      <c r="J14" s="66">
        <v>19</v>
      </c>
      <c r="K14" s="66">
        <v>1</v>
      </c>
      <c r="L14" s="67">
        <v>28551</v>
      </c>
      <c r="M14" s="67">
        <v>5772</v>
      </c>
      <c r="N14" s="65">
        <v>44512</v>
      </c>
      <c r="O14" s="64" t="s">
        <v>47</v>
      </c>
      <c r="P14" s="61"/>
      <c r="Q14" s="73"/>
      <c r="R14" s="73"/>
      <c r="S14" s="73"/>
      <c r="T14" s="73"/>
      <c r="U14" s="74"/>
      <c r="V14" s="74"/>
      <c r="W14" s="75"/>
      <c r="X14" s="75"/>
      <c r="Y14" s="74"/>
      <c r="Z14" s="60"/>
    </row>
    <row r="15" spans="1:27" ht="25.35" customHeight="1">
      <c r="A15" s="63">
        <v>3</v>
      </c>
      <c r="B15" s="63" t="s">
        <v>34</v>
      </c>
      <c r="C15" s="68" t="s">
        <v>93</v>
      </c>
      <c r="D15" s="67">
        <v>20522.849999999999</v>
      </c>
      <c r="E15" s="66" t="s">
        <v>36</v>
      </c>
      <c r="F15" s="66" t="s">
        <v>36</v>
      </c>
      <c r="G15" s="67">
        <v>3381</v>
      </c>
      <c r="H15" s="66">
        <v>163</v>
      </c>
      <c r="I15" s="66">
        <f t="shared" ref="I15:I22" si="0">G15/H15</f>
        <v>20.742331288343557</v>
      </c>
      <c r="J15" s="66">
        <v>18</v>
      </c>
      <c r="K15" s="66">
        <v>1</v>
      </c>
      <c r="L15" s="67">
        <v>21015</v>
      </c>
      <c r="M15" s="67">
        <v>3455</v>
      </c>
      <c r="N15" s="65">
        <v>44512</v>
      </c>
      <c r="O15" s="64" t="s">
        <v>84</v>
      </c>
      <c r="P15" s="61"/>
      <c r="Q15" s="73"/>
      <c r="R15" s="73"/>
      <c r="S15" s="73"/>
      <c r="T15" s="73"/>
      <c r="U15" s="74"/>
      <c r="V15" s="74"/>
      <c r="W15" s="74"/>
      <c r="X15" s="60"/>
      <c r="Y15" s="75"/>
      <c r="Z15" s="75"/>
    </row>
    <row r="16" spans="1:27" ht="25.35" customHeight="1">
      <c r="A16" s="63">
        <v>4</v>
      </c>
      <c r="B16" s="77">
        <v>3</v>
      </c>
      <c r="C16" s="68" t="s">
        <v>332</v>
      </c>
      <c r="D16" s="67">
        <v>17223.68</v>
      </c>
      <c r="E16" s="66">
        <v>25169.09</v>
      </c>
      <c r="F16" s="70">
        <f t="shared" ref="F16:F21" si="1">(D16-E16)/E16</f>
        <v>-0.31568125824175602</v>
      </c>
      <c r="G16" s="67">
        <v>2765</v>
      </c>
      <c r="H16" s="66">
        <v>94</v>
      </c>
      <c r="I16" s="66">
        <f t="shared" si="0"/>
        <v>29.414893617021278</v>
      </c>
      <c r="J16" s="66">
        <v>9</v>
      </c>
      <c r="K16" s="66">
        <v>5</v>
      </c>
      <c r="L16" s="67">
        <v>322589.90000000002</v>
      </c>
      <c r="M16" s="67">
        <v>46712</v>
      </c>
      <c r="N16" s="65">
        <v>44484</v>
      </c>
      <c r="O16" s="64" t="s">
        <v>142</v>
      </c>
      <c r="P16" s="61"/>
      <c r="Q16" s="73"/>
      <c r="R16" s="73"/>
      <c r="S16" s="73"/>
      <c r="T16" s="73"/>
      <c r="U16" s="74"/>
      <c r="V16" s="74"/>
      <c r="W16" s="74"/>
      <c r="X16" s="60"/>
      <c r="Y16" s="75"/>
      <c r="Z16" s="75"/>
    </row>
    <row r="17" spans="1:26" ht="25.35" customHeight="1">
      <c r="A17" s="63">
        <v>5</v>
      </c>
      <c r="B17" s="77">
        <v>6</v>
      </c>
      <c r="C17" s="68" t="s">
        <v>265</v>
      </c>
      <c r="D17" s="67">
        <v>17139.48</v>
      </c>
      <c r="E17" s="66">
        <v>21124.2</v>
      </c>
      <c r="F17" s="70">
        <f t="shared" si="1"/>
        <v>-0.18863294231260833</v>
      </c>
      <c r="G17" s="67">
        <v>2638</v>
      </c>
      <c r="H17" s="66">
        <v>80</v>
      </c>
      <c r="I17" s="66">
        <f t="shared" si="0"/>
        <v>32.975000000000001</v>
      </c>
      <c r="J17" s="66">
        <v>9</v>
      </c>
      <c r="K17" s="66">
        <v>7</v>
      </c>
      <c r="L17" s="67">
        <v>398101</v>
      </c>
      <c r="M17" s="67">
        <v>58983</v>
      </c>
      <c r="N17" s="65">
        <v>44470</v>
      </c>
      <c r="O17" s="53" t="s">
        <v>37</v>
      </c>
      <c r="P17" s="61"/>
      <c r="Q17" s="73"/>
      <c r="R17" s="73"/>
      <c r="S17" s="73"/>
      <c r="T17" s="73"/>
      <c r="U17" s="74"/>
      <c r="V17" s="74"/>
      <c r="W17" s="60"/>
      <c r="X17" s="75"/>
      <c r="Y17" s="75"/>
      <c r="Z17" s="74"/>
    </row>
    <row r="18" spans="1:26" ht="25.35" customHeight="1">
      <c r="A18" s="63">
        <v>6</v>
      </c>
      <c r="B18" s="77">
        <v>4</v>
      </c>
      <c r="C18" s="68" t="s">
        <v>345</v>
      </c>
      <c r="D18" s="67">
        <v>16597.78</v>
      </c>
      <c r="E18" s="66">
        <v>25015.040000000001</v>
      </c>
      <c r="F18" s="70">
        <f t="shared" si="1"/>
        <v>-0.33648796883794718</v>
      </c>
      <c r="G18" s="67">
        <v>3173</v>
      </c>
      <c r="H18" s="66">
        <v>143</v>
      </c>
      <c r="I18" s="66">
        <f t="shared" si="0"/>
        <v>22.18881118881119</v>
      </c>
      <c r="J18" s="66">
        <v>10</v>
      </c>
      <c r="K18" s="66">
        <v>6</v>
      </c>
      <c r="L18" s="67">
        <v>238914</v>
      </c>
      <c r="M18" s="67">
        <v>47625</v>
      </c>
      <c r="N18" s="65">
        <v>44477</v>
      </c>
      <c r="O18" s="64" t="s">
        <v>37</v>
      </c>
      <c r="P18" s="61"/>
      <c r="Q18" s="73"/>
      <c r="R18" s="73"/>
      <c r="S18" s="73"/>
      <c r="T18" s="73"/>
      <c r="U18" s="74"/>
      <c r="V18" s="74"/>
      <c r="W18" s="60"/>
      <c r="X18" s="75"/>
      <c r="Y18" s="75"/>
      <c r="Z18" s="74"/>
    </row>
    <row r="19" spans="1:26" ht="25.35" customHeight="1">
      <c r="A19" s="63">
        <v>7</v>
      </c>
      <c r="B19" s="78">
        <v>2</v>
      </c>
      <c r="C19" s="68" t="s">
        <v>335</v>
      </c>
      <c r="D19" s="67">
        <v>14678</v>
      </c>
      <c r="E19" s="66">
        <v>28312.75</v>
      </c>
      <c r="F19" s="70">
        <f t="shared" si="1"/>
        <v>-0.48157632162188413</v>
      </c>
      <c r="G19" s="67">
        <v>2974</v>
      </c>
      <c r="H19" s="66">
        <v>144</v>
      </c>
      <c r="I19" s="66">
        <f t="shared" si="0"/>
        <v>20.652777777777779</v>
      </c>
      <c r="J19" s="66">
        <v>11</v>
      </c>
      <c r="K19" s="66">
        <v>3</v>
      </c>
      <c r="L19" s="67">
        <v>79524</v>
      </c>
      <c r="M19" s="67">
        <v>16648</v>
      </c>
      <c r="N19" s="65">
        <v>44498</v>
      </c>
      <c r="O19" s="64" t="s">
        <v>43</v>
      </c>
      <c r="P19" s="61"/>
      <c r="Q19" s="73"/>
      <c r="R19" s="73"/>
      <c r="S19" s="73"/>
      <c r="T19" s="73"/>
      <c r="U19" s="74"/>
      <c r="V19" s="74"/>
      <c r="W19" s="75"/>
      <c r="X19" s="75"/>
      <c r="Y19" s="60"/>
      <c r="Z19" s="74"/>
    </row>
    <row r="20" spans="1:26" ht="25.35" customHeight="1">
      <c r="A20" s="63">
        <v>8</v>
      </c>
      <c r="B20" s="78">
        <v>5</v>
      </c>
      <c r="C20" s="68" t="s">
        <v>297</v>
      </c>
      <c r="D20" s="67">
        <v>11380.15</v>
      </c>
      <c r="E20" s="66">
        <v>21970.82</v>
      </c>
      <c r="F20" s="70">
        <f t="shared" si="1"/>
        <v>-0.48203344253878555</v>
      </c>
      <c r="G20" s="67">
        <v>2370</v>
      </c>
      <c r="H20" s="66">
        <v>149</v>
      </c>
      <c r="I20" s="66">
        <f t="shared" si="0"/>
        <v>15.906040268456376</v>
      </c>
      <c r="J20" s="66">
        <v>14</v>
      </c>
      <c r="K20" s="66">
        <v>2</v>
      </c>
      <c r="L20" s="67">
        <v>34274.589999999997</v>
      </c>
      <c r="M20" s="67">
        <v>7243</v>
      </c>
      <c r="N20" s="65">
        <v>44505</v>
      </c>
      <c r="O20" s="53" t="s">
        <v>41</v>
      </c>
      <c r="P20" s="61"/>
      <c r="R20" s="54"/>
      <c r="T20" s="61"/>
      <c r="U20" s="60"/>
      <c r="V20" s="60"/>
      <c r="W20" s="61"/>
      <c r="X20" s="60"/>
      <c r="Y20" s="60"/>
      <c r="Z20" s="60"/>
    </row>
    <row r="21" spans="1:26" ht="25.35" customHeight="1">
      <c r="A21" s="63">
        <v>9</v>
      </c>
      <c r="B21" s="77">
        <v>7</v>
      </c>
      <c r="C21" s="68" t="s">
        <v>193</v>
      </c>
      <c r="D21" s="67">
        <v>9724.9</v>
      </c>
      <c r="E21" s="66">
        <v>14122.76</v>
      </c>
      <c r="F21" s="70">
        <f t="shared" si="1"/>
        <v>-0.31140230379897416</v>
      </c>
      <c r="G21" s="67">
        <v>1551</v>
      </c>
      <c r="H21" s="66">
        <v>50</v>
      </c>
      <c r="I21" s="66">
        <f t="shared" si="0"/>
        <v>31.02</v>
      </c>
      <c r="J21" s="66">
        <v>7</v>
      </c>
      <c r="K21" s="66">
        <v>9</v>
      </c>
      <c r="L21" s="67">
        <v>439838.74</v>
      </c>
      <c r="M21" s="67">
        <v>65853</v>
      </c>
      <c r="N21" s="65">
        <v>44456</v>
      </c>
      <c r="O21" s="64" t="s">
        <v>56</v>
      </c>
      <c r="P21" s="61"/>
      <c r="V21" s="61"/>
      <c r="W21" s="2"/>
      <c r="X21" s="60"/>
      <c r="Y21" s="60"/>
      <c r="Z21" s="61"/>
    </row>
    <row r="22" spans="1:26" ht="25.35" customHeight="1">
      <c r="A22" s="63">
        <v>10</v>
      </c>
      <c r="B22" s="63" t="s">
        <v>34</v>
      </c>
      <c r="C22" s="68" t="s">
        <v>354</v>
      </c>
      <c r="D22" s="67">
        <v>9425.5</v>
      </c>
      <c r="E22" s="66" t="s">
        <v>36</v>
      </c>
      <c r="F22" s="66" t="s">
        <v>36</v>
      </c>
      <c r="G22" s="67">
        <v>1498</v>
      </c>
      <c r="H22" s="66">
        <v>61</v>
      </c>
      <c r="I22" s="66">
        <f t="shared" si="0"/>
        <v>24.557377049180328</v>
      </c>
      <c r="J22" s="66">
        <v>11</v>
      </c>
      <c r="K22" s="66">
        <v>1</v>
      </c>
      <c r="L22" s="67">
        <v>9425.5</v>
      </c>
      <c r="M22" s="67">
        <v>1498</v>
      </c>
      <c r="N22" s="65">
        <v>44512</v>
      </c>
      <c r="O22" s="64" t="s">
        <v>80</v>
      </c>
      <c r="P22" s="61"/>
      <c r="Q22" s="73"/>
      <c r="W22" s="2"/>
      <c r="X22" s="4"/>
      <c r="Y22" s="60"/>
      <c r="Z22" s="4"/>
    </row>
    <row r="23" spans="1:26" ht="25.35" customHeight="1">
      <c r="A23" s="41"/>
      <c r="B23" s="41"/>
      <c r="C23" s="52" t="s">
        <v>52</v>
      </c>
      <c r="D23" s="62">
        <f>SUM(D13:D22)</f>
        <v>187558.38999999996</v>
      </c>
      <c r="E23" s="62">
        <v>256565.93000000002</v>
      </c>
      <c r="F23" s="72">
        <f t="shared" ref="F23" si="2">(D23-E23)/E23</f>
        <v>-0.26896610941289073</v>
      </c>
      <c r="G23" s="62">
        <f t="shared" ref="G23" si="3">SUM(G13:G22)</f>
        <v>31977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8</v>
      </c>
      <c r="C25" s="68" t="s">
        <v>353</v>
      </c>
      <c r="D25" s="67">
        <v>6529.62</v>
      </c>
      <c r="E25" s="66">
        <v>12755.16</v>
      </c>
      <c r="F25" s="70">
        <f>(D25-E25)/E25</f>
        <v>-0.48808011816394309</v>
      </c>
      <c r="G25" s="67">
        <v>1336</v>
      </c>
      <c r="H25" s="66">
        <v>62</v>
      </c>
      <c r="I25" s="66">
        <f t="shared" ref="I25:I32" si="4">G25/H25</f>
        <v>21.548387096774192</v>
      </c>
      <c r="J25" s="66">
        <v>9</v>
      </c>
      <c r="K25" s="66">
        <v>9</v>
      </c>
      <c r="L25" s="67">
        <v>232927</v>
      </c>
      <c r="M25" s="67">
        <v>47549</v>
      </c>
      <c r="N25" s="65">
        <v>44456</v>
      </c>
      <c r="O25" s="64" t="s">
        <v>37</v>
      </c>
      <c r="P25" s="61"/>
      <c r="Q25" s="73"/>
      <c r="R25" s="73"/>
      <c r="S25" s="73"/>
      <c r="W25" s="74"/>
      <c r="X25" s="60"/>
      <c r="Y25" s="75"/>
      <c r="Z25" s="75"/>
    </row>
    <row r="26" spans="1:26" ht="25.35" customHeight="1">
      <c r="A26" s="63">
        <v>12</v>
      </c>
      <c r="B26" s="63" t="s">
        <v>34</v>
      </c>
      <c r="C26" s="68" t="s">
        <v>185</v>
      </c>
      <c r="D26" s="67">
        <v>6443.26</v>
      </c>
      <c r="E26" s="66" t="s">
        <v>36</v>
      </c>
      <c r="F26" s="66" t="s">
        <v>36</v>
      </c>
      <c r="G26" s="67">
        <v>1399</v>
      </c>
      <c r="H26" s="66">
        <v>101</v>
      </c>
      <c r="I26" s="66">
        <f t="shared" si="4"/>
        <v>13.851485148514852</v>
      </c>
      <c r="J26" s="66">
        <v>18</v>
      </c>
      <c r="K26" s="66">
        <v>1</v>
      </c>
      <c r="L26" s="67">
        <v>6953</v>
      </c>
      <c r="M26" s="67">
        <v>1539</v>
      </c>
      <c r="N26" s="65">
        <v>44512</v>
      </c>
      <c r="O26" s="64" t="s">
        <v>84</v>
      </c>
      <c r="P26" s="61"/>
      <c r="Q26" s="73"/>
      <c r="R26" s="73"/>
      <c r="S26" s="73"/>
      <c r="T26" s="73"/>
      <c r="U26" s="74"/>
      <c r="V26" s="74"/>
      <c r="W26" s="74"/>
      <c r="X26" s="60"/>
      <c r="Y26" s="75"/>
      <c r="Z26" s="75"/>
    </row>
    <row r="27" spans="1:26" ht="25.35" customHeight="1">
      <c r="A27" s="63">
        <v>13</v>
      </c>
      <c r="B27" s="79">
        <v>9</v>
      </c>
      <c r="C27" s="68" t="s">
        <v>187</v>
      </c>
      <c r="D27" s="67">
        <v>6282.94</v>
      </c>
      <c r="E27" s="66">
        <v>10196.799999999999</v>
      </c>
      <c r="F27" s="70">
        <f>(D27-E27)/E27</f>
        <v>-0.38383218264553587</v>
      </c>
      <c r="G27" s="67">
        <v>1112</v>
      </c>
      <c r="H27" s="66">
        <v>25</v>
      </c>
      <c r="I27" s="66">
        <f t="shared" si="4"/>
        <v>44.48</v>
      </c>
      <c r="J27" s="66">
        <v>6</v>
      </c>
      <c r="K27" s="66">
        <v>9</v>
      </c>
      <c r="L27" s="67">
        <v>114936</v>
      </c>
      <c r="M27" s="67">
        <v>20454</v>
      </c>
      <c r="N27" s="65">
        <v>44456</v>
      </c>
      <c r="O27" s="64" t="s">
        <v>182</v>
      </c>
      <c r="P27" s="61"/>
      <c r="Q27" s="73"/>
      <c r="W27" s="2"/>
      <c r="X27" s="4"/>
      <c r="Y27" s="60"/>
      <c r="Z27" s="4"/>
    </row>
    <row r="28" spans="1:26" ht="25.35" customHeight="1">
      <c r="A28" s="63">
        <v>14</v>
      </c>
      <c r="B28" s="77">
        <v>10</v>
      </c>
      <c r="C28" s="68" t="s">
        <v>371</v>
      </c>
      <c r="D28" s="67">
        <v>4169.22</v>
      </c>
      <c r="E28" s="66">
        <v>8178.74</v>
      </c>
      <c r="F28" s="70">
        <f>(D28-E28)/E28</f>
        <v>-0.49023688245377645</v>
      </c>
      <c r="G28" s="67">
        <v>660</v>
      </c>
      <c r="H28" s="66">
        <v>26</v>
      </c>
      <c r="I28" s="66">
        <f t="shared" si="4"/>
        <v>25.384615384615383</v>
      </c>
      <c r="J28" s="66">
        <v>6</v>
      </c>
      <c r="K28" s="66">
        <v>3</v>
      </c>
      <c r="L28" s="67">
        <v>37189</v>
      </c>
      <c r="M28" s="67">
        <v>5853</v>
      </c>
      <c r="N28" s="65">
        <v>44498</v>
      </c>
      <c r="O28" s="64" t="s">
        <v>43</v>
      </c>
      <c r="P28" s="61"/>
      <c r="Q28" s="73"/>
      <c r="W28" s="2"/>
      <c r="X28" s="60"/>
      <c r="Y28" s="60"/>
      <c r="Z28" s="4"/>
    </row>
    <row r="29" spans="1:26" ht="25.35" customHeight="1">
      <c r="A29" s="63">
        <v>15</v>
      </c>
      <c r="B29" s="77">
        <v>11</v>
      </c>
      <c r="C29" s="68" t="s">
        <v>379</v>
      </c>
      <c r="D29" s="67">
        <v>3141.73</v>
      </c>
      <c r="E29" s="66">
        <v>7035.37</v>
      </c>
      <c r="F29" s="70">
        <f>(D29-E29)/E29</f>
        <v>-0.55343784335436519</v>
      </c>
      <c r="G29" s="67">
        <v>465</v>
      </c>
      <c r="H29" s="66">
        <v>33</v>
      </c>
      <c r="I29" s="66">
        <f t="shared" si="4"/>
        <v>14.090909090909092</v>
      </c>
      <c r="J29" s="66">
        <v>7</v>
      </c>
      <c r="K29" s="66">
        <v>4</v>
      </c>
      <c r="L29" s="67">
        <v>55795</v>
      </c>
      <c r="M29" s="67">
        <v>8723</v>
      </c>
      <c r="N29" s="65">
        <v>44491</v>
      </c>
      <c r="O29" s="64" t="s">
        <v>37</v>
      </c>
      <c r="P29" s="61"/>
      <c r="Q29" s="73"/>
      <c r="R29" s="73"/>
      <c r="U29" s="61"/>
      <c r="V29" s="61"/>
      <c r="W29" s="2"/>
      <c r="X29" s="61"/>
      <c r="Y29" s="60"/>
      <c r="Z29" s="4"/>
    </row>
    <row r="30" spans="1:26" ht="25.35" customHeight="1">
      <c r="A30" s="63">
        <v>16</v>
      </c>
      <c r="B30" s="77">
        <v>12</v>
      </c>
      <c r="C30" s="68" t="s">
        <v>370</v>
      </c>
      <c r="D30" s="67">
        <v>2373.2600000000002</v>
      </c>
      <c r="E30" s="66">
        <v>3901.69</v>
      </c>
      <c r="F30" s="70">
        <f>(D30-E30)/E30</f>
        <v>-0.39173537620877102</v>
      </c>
      <c r="G30" s="67">
        <v>386</v>
      </c>
      <c r="H30" s="66">
        <v>27</v>
      </c>
      <c r="I30" s="66">
        <f t="shared" si="4"/>
        <v>14.296296296296296</v>
      </c>
      <c r="J30" s="66">
        <v>7</v>
      </c>
      <c r="K30" s="66">
        <v>4</v>
      </c>
      <c r="L30" s="67">
        <v>36746</v>
      </c>
      <c r="M30" s="67">
        <v>5883</v>
      </c>
      <c r="N30" s="65">
        <v>44491</v>
      </c>
      <c r="O30" s="64" t="s">
        <v>84</v>
      </c>
      <c r="P30" s="61"/>
      <c r="Q30" s="73"/>
      <c r="W30" s="2"/>
      <c r="X30" s="60"/>
      <c r="Y30" s="60"/>
      <c r="Z30" s="4"/>
    </row>
    <row r="31" spans="1:26" ht="25.35" customHeight="1">
      <c r="A31" s="63">
        <v>17</v>
      </c>
      <c r="B31" s="77" t="s">
        <v>58</v>
      </c>
      <c r="C31" s="68" t="s">
        <v>326</v>
      </c>
      <c r="D31" s="67">
        <v>2370.11</v>
      </c>
      <c r="E31" s="66" t="s">
        <v>36</v>
      </c>
      <c r="F31" s="66" t="s">
        <v>36</v>
      </c>
      <c r="G31" s="67">
        <v>327</v>
      </c>
      <c r="H31" s="66">
        <v>8</v>
      </c>
      <c r="I31" s="66">
        <f t="shared" si="4"/>
        <v>40.875</v>
      </c>
      <c r="J31" s="66">
        <v>7</v>
      </c>
      <c r="K31" s="66">
        <v>0</v>
      </c>
      <c r="L31" s="67">
        <v>2370.11</v>
      </c>
      <c r="M31" s="67">
        <v>327</v>
      </c>
      <c r="N31" s="65" t="s">
        <v>60</v>
      </c>
      <c r="O31" s="64" t="s">
        <v>142</v>
      </c>
      <c r="P31" s="61"/>
      <c r="W31" s="2"/>
      <c r="X31" s="4"/>
      <c r="Y31" s="60"/>
      <c r="Z31" s="4"/>
    </row>
    <row r="32" spans="1:26" ht="25.35" customHeight="1">
      <c r="A32" s="63">
        <v>18</v>
      </c>
      <c r="B32" s="77">
        <v>13</v>
      </c>
      <c r="C32" s="68" t="s">
        <v>380</v>
      </c>
      <c r="D32" s="67">
        <v>799.45</v>
      </c>
      <c r="E32" s="66">
        <v>1641.72</v>
      </c>
      <c r="F32" s="70">
        <f>(D32-E32)/E32</f>
        <v>-0.51304120069195724</v>
      </c>
      <c r="G32" s="67">
        <v>132</v>
      </c>
      <c r="H32" s="66">
        <v>5</v>
      </c>
      <c r="I32" s="66">
        <f t="shared" si="4"/>
        <v>26.4</v>
      </c>
      <c r="J32" s="66">
        <v>1</v>
      </c>
      <c r="K32" s="66">
        <v>5</v>
      </c>
      <c r="L32" s="67">
        <v>30365</v>
      </c>
      <c r="M32" s="67">
        <v>4888</v>
      </c>
      <c r="N32" s="65">
        <v>44484</v>
      </c>
      <c r="O32" s="64" t="s">
        <v>43</v>
      </c>
      <c r="P32" s="61"/>
      <c r="Q32" s="73"/>
      <c r="R32" s="73"/>
      <c r="S32" s="73"/>
      <c r="T32" s="73"/>
      <c r="U32" s="74"/>
      <c r="V32" s="74"/>
      <c r="W32" s="75"/>
      <c r="X32" s="60"/>
      <c r="Y32" s="75"/>
      <c r="Z32" s="74"/>
    </row>
    <row r="33" spans="1:26" ht="25.35" customHeight="1">
      <c r="A33" s="63">
        <v>19</v>
      </c>
      <c r="B33" s="77">
        <v>21</v>
      </c>
      <c r="C33" s="55" t="s">
        <v>305</v>
      </c>
      <c r="D33" s="67">
        <v>448</v>
      </c>
      <c r="E33" s="67">
        <v>262</v>
      </c>
      <c r="F33" s="70">
        <f>(D33-E33)/E33</f>
        <v>0.70992366412213737</v>
      </c>
      <c r="G33" s="67">
        <v>76</v>
      </c>
      <c r="H33" s="66" t="s">
        <v>36</v>
      </c>
      <c r="I33" s="66" t="s">
        <v>36</v>
      </c>
      <c r="J33" s="66">
        <v>1</v>
      </c>
      <c r="K33" s="66">
        <v>27</v>
      </c>
      <c r="L33" s="67">
        <v>16180.05</v>
      </c>
      <c r="M33" s="67">
        <v>2894</v>
      </c>
      <c r="N33" s="65">
        <v>44330</v>
      </c>
      <c r="O33" s="64" t="s">
        <v>82</v>
      </c>
      <c r="P33" s="61"/>
      <c r="Q33" s="73"/>
      <c r="R33" s="73"/>
      <c r="S33" s="73"/>
      <c r="T33" s="73"/>
      <c r="U33" s="74"/>
      <c r="V33" s="74"/>
      <c r="W33" s="60"/>
      <c r="X33" s="75"/>
      <c r="Y33" s="75"/>
      <c r="Z33" s="74"/>
    </row>
    <row r="34" spans="1:26" ht="25.35" customHeight="1">
      <c r="A34" s="63">
        <v>20</v>
      </c>
      <c r="B34" s="77">
        <v>20</v>
      </c>
      <c r="C34" s="68" t="s">
        <v>364</v>
      </c>
      <c r="D34" s="67">
        <v>404</v>
      </c>
      <c r="E34" s="66">
        <v>339</v>
      </c>
      <c r="F34" s="70">
        <f>(D34-E34)/E34</f>
        <v>0.19174041297935104</v>
      </c>
      <c r="G34" s="67">
        <v>65</v>
      </c>
      <c r="H34" s="66">
        <v>10</v>
      </c>
      <c r="I34" s="66">
        <f>G34/H34</f>
        <v>6.5</v>
      </c>
      <c r="J34" s="66">
        <v>4</v>
      </c>
      <c r="K34" s="66">
        <v>3</v>
      </c>
      <c r="L34" s="67">
        <v>2501.75</v>
      </c>
      <c r="M34" s="67">
        <v>442</v>
      </c>
      <c r="N34" s="65">
        <v>44498</v>
      </c>
      <c r="O34" s="64" t="s">
        <v>80</v>
      </c>
      <c r="P34" s="61"/>
      <c r="Q34" s="73"/>
      <c r="R34" s="73"/>
      <c r="S34" s="73"/>
      <c r="T34" s="73"/>
      <c r="U34" s="74"/>
      <c r="V34" s="74"/>
      <c r="W34" s="75"/>
      <c r="X34" s="60"/>
      <c r="Y34" s="75"/>
      <c r="Z34" s="74"/>
    </row>
    <row r="35" spans="1:26" ht="25.2" customHeight="1">
      <c r="A35" s="41"/>
      <c r="B35" s="41"/>
      <c r="C35" s="52" t="s">
        <v>66</v>
      </c>
      <c r="D35" s="62">
        <f>SUM(D23:D34)</f>
        <v>220519.97999999998</v>
      </c>
      <c r="E35" s="62">
        <v>273340.71000000002</v>
      </c>
      <c r="F35" s="72">
        <f>(D35-E35)/E35</f>
        <v>-0.19324135801066747</v>
      </c>
      <c r="G35" s="62">
        <f t="shared" ref="G35" si="5">SUM(G23:G34)</f>
        <v>37935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7">
        <v>16</v>
      </c>
      <c r="C37" s="68" t="s">
        <v>355</v>
      </c>
      <c r="D37" s="67">
        <v>313.59000000000003</v>
      </c>
      <c r="E37" s="66">
        <v>623.6</v>
      </c>
      <c r="F37" s="70">
        <f>(D37-E37)/E37</f>
        <v>-0.49712957023733156</v>
      </c>
      <c r="G37" s="67">
        <v>54</v>
      </c>
      <c r="H37" s="66">
        <v>6</v>
      </c>
      <c r="I37" s="66">
        <f>G37/H37</f>
        <v>9</v>
      </c>
      <c r="J37" s="66">
        <v>2</v>
      </c>
      <c r="K37" s="66">
        <v>4</v>
      </c>
      <c r="L37" s="67">
        <v>11517.48</v>
      </c>
      <c r="M37" s="67">
        <v>1868</v>
      </c>
      <c r="N37" s="65">
        <v>44491</v>
      </c>
      <c r="O37" s="64" t="s">
        <v>50</v>
      </c>
      <c r="P37" s="61"/>
      <c r="Q37" s="73"/>
      <c r="W37" s="2"/>
      <c r="Y37" s="60"/>
      <c r="Z37" s="4"/>
    </row>
    <row r="38" spans="1:26" ht="25.35" customHeight="1">
      <c r="A38" s="63">
        <v>22</v>
      </c>
      <c r="B38" s="78">
        <v>15</v>
      </c>
      <c r="C38" s="68" t="s">
        <v>254</v>
      </c>
      <c r="D38" s="67">
        <v>160.5</v>
      </c>
      <c r="E38" s="66">
        <v>859.2</v>
      </c>
      <c r="F38" s="70">
        <f>(D38-E38)/E38</f>
        <v>-0.81319832402234637</v>
      </c>
      <c r="G38" s="67">
        <v>69</v>
      </c>
      <c r="H38" s="66">
        <v>3</v>
      </c>
      <c r="I38" s="66">
        <f>G38/H38</f>
        <v>23</v>
      </c>
      <c r="J38" s="66">
        <v>2</v>
      </c>
      <c r="K38" s="66">
        <v>6</v>
      </c>
      <c r="L38" s="67">
        <v>14058.98</v>
      </c>
      <c r="M38" s="67">
        <v>2581</v>
      </c>
      <c r="N38" s="65">
        <v>44477</v>
      </c>
      <c r="O38" s="64" t="s">
        <v>50</v>
      </c>
      <c r="P38" s="61"/>
      <c r="Q38" s="73"/>
      <c r="W38" s="2"/>
      <c r="Y38" s="60"/>
      <c r="Z38" s="4"/>
    </row>
    <row r="39" spans="1:26" ht="25.35" customHeight="1">
      <c r="A39" s="63">
        <v>23</v>
      </c>
      <c r="B39" s="69" t="s">
        <v>36</v>
      </c>
      <c r="C39" s="68" t="s">
        <v>63</v>
      </c>
      <c r="D39" s="67">
        <v>153.1</v>
      </c>
      <c r="E39" s="66" t="s">
        <v>36</v>
      </c>
      <c r="F39" s="66" t="s">
        <v>36</v>
      </c>
      <c r="G39" s="67">
        <v>50</v>
      </c>
      <c r="H39" s="66">
        <v>1</v>
      </c>
      <c r="I39" s="66">
        <f>G39/H39</f>
        <v>50</v>
      </c>
      <c r="J39" s="66">
        <v>1</v>
      </c>
      <c r="K39" s="66">
        <v>7</v>
      </c>
      <c r="L39" s="67">
        <v>45319.96</v>
      </c>
      <c r="M39" s="67">
        <v>9563</v>
      </c>
      <c r="N39" s="65">
        <v>44470</v>
      </c>
      <c r="O39" s="64" t="s">
        <v>41</v>
      </c>
      <c r="P39" s="61"/>
      <c r="Q39" s="73"/>
      <c r="W39" s="2"/>
      <c r="Z39" s="4"/>
    </row>
    <row r="40" spans="1:26" ht="25.35" customHeight="1">
      <c r="A40" s="63">
        <v>24</v>
      </c>
      <c r="B40" s="77">
        <v>25</v>
      </c>
      <c r="C40" s="68" t="s">
        <v>374</v>
      </c>
      <c r="D40" s="67">
        <v>150</v>
      </c>
      <c r="E40" s="66">
        <v>95</v>
      </c>
      <c r="F40" s="70">
        <f>(D40-E40)/E40</f>
        <v>0.57894736842105265</v>
      </c>
      <c r="G40" s="67">
        <v>25</v>
      </c>
      <c r="H40" s="66" t="s">
        <v>36</v>
      </c>
      <c r="I40" s="66" t="s">
        <v>36</v>
      </c>
      <c r="J40" s="66">
        <v>1</v>
      </c>
      <c r="K40" s="66">
        <v>5</v>
      </c>
      <c r="L40" s="67">
        <v>1245.81</v>
      </c>
      <c r="M40" s="67">
        <v>236</v>
      </c>
      <c r="N40" s="65">
        <v>44484</v>
      </c>
      <c r="O40" s="64" t="s">
        <v>82</v>
      </c>
      <c r="P40" s="61"/>
      <c r="Q40" s="73"/>
      <c r="R40" s="73"/>
      <c r="S40" s="73"/>
      <c r="T40" s="73"/>
      <c r="U40" s="74"/>
      <c r="V40" s="74"/>
      <c r="W40" s="74"/>
      <c r="X40" s="75"/>
      <c r="Y40" s="75"/>
      <c r="Z40" s="60"/>
    </row>
    <row r="41" spans="1:26" ht="25.35" customHeight="1">
      <c r="A41" s="63">
        <v>25</v>
      </c>
      <c r="B41" s="66" t="s">
        <v>36</v>
      </c>
      <c r="C41" s="68" t="s">
        <v>319</v>
      </c>
      <c r="D41" s="67">
        <v>143</v>
      </c>
      <c r="E41" s="66" t="s">
        <v>36</v>
      </c>
      <c r="F41" s="66" t="s">
        <v>36</v>
      </c>
      <c r="G41" s="67">
        <v>32</v>
      </c>
      <c r="H41" s="66">
        <v>12</v>
      </c>
      <c r="I41" s="66">
        <f>G41/H41</f>
        <v>2.6666666666666665</v>
      </c>
      <c r="J41" s="66">
        <v>5</v>
      </c>
      <c r="K41" s="66">
        <v>2</v>
      </c>
      <c r="L41" s="67">
        <v>484.74</v>
      </c>
      <c r="M41" s="67">
        <v>98</v>
      </c>
      <c r="N41" s="65">
        <v>44505</v>
      </c>
      <c r="O41" s="64" t="s">
        <v>320</v>
      </c>
      <c r="P41" s="61"/>
      <c r="Q41" s="73"/>
      <c r="R41" s="73"/>
      <c r="S41" s="73"/>
      <c r="T41" s="73"/>
      <c r="U41" s="74"/>
      <c r="V41" s="74"/>
      <c r="W41" s="75"/>
      <c r="X41" s="60"/>
      <c r="Y41" s="74"/>
      <c r="Z41" s="75"/>
    </row>
    <row r="42" spans="1:26" ht="25.35" customHeight="1">
      <c r="A42" s="63">
        <v>26</v>
      </c>
      <c r="B42" s="66" t="s">
        <v>36</v>
      </c>
      <c r="C42" s="68" t="s">
        <v>373</v>
      </c>
      <c r="D42" s="67">
        <v>35.5</v>
      </c>
      <c r="E42" s="66" t="s">
        <v>36</v>
      </c>
      <c r="F42" s="66" t="s">
        <v>36</v>
      </c>
      <c r="G42" s="67">
        <v>116</v>
      </c>
      <c r="H42" s="66">
        <v>4</v>
      </c>
      <c r="I42" s="66">
        <f>G42/H42</f>
        <v>29</v>
      </c>
      <c r="J42" s="66">
        <v>1</v>
      </c>
      <c r="K42" s="66" t="s">
        <v>36</v>
      </c>
      <c r="L42" s="67">
        <v>25035.360000000001</v>
      </c>
      <c r="M42" s="67">
        <v>5619</v>
      </c>
      <c r="N42" s="65">
        <v>44442</v>
      </c>
      <c r="O42" s="64" t="s">
        <v>101</v>
      </c>
      <c r="P42" s="61"/>
      <c r="Q42" s="73"/>
      <c r="R42" s="73"/>
      <c r="S42" s="73"/>
      <c r="T42" s="73"/>
      <c r="U42" s="74"/>
      <c r="V42" s="74"/>
      <c r="W42" s="75"/>
      <c r="X42" s="60"/>
      <c r="Y42" s="74"/>
      <c r="Z42" s="75"/>
    </row>
    <row r="43" spans="1:26" ht="25.35" customHeight="1">
      <c r="A43" s="63">
        <v>27</v>
      </c>
      <c r="B43" s="66" t="s">
        <v>36</v>
      </c>
      <c r="C43" s="56" t="s">
        <v>333</v>
      </c>
      <c r="D43" s="67">
        <v>30</v>
      </c>
      <c r="E43" s="66" t="s">
        <v>36</v>
      </c>
      <c r="F43" s="66" t="s">
        <v>36</v>
      </c>
      <c r="G43" s="67">
        <v>6</v>
      </c>
      <c r="H43" s="66">
        <v>1</v>
      </c>
      <c r="I43" s="66">
        <f>G43/H43</f>
        <v>6</v>
      </c>
      <c r="J43" s="66">
        <v>1</v>
      </c>
      <c r="K43" s="66" t="s">
        <v>36</v>
      </c>
      <c r="L43" s="67">
        <v>48977.85</v>
      </c>
      <c r="M43" s="67">
        <v>11022</v>
      </c>
      <c r="N43" s="65">
        <v>44372</v>
      </c>
      <c r="O43" s="64" t="s">
        <v>50</v>
      </c>
      <c r="P43" s="61"/>
      <c r="Q43" s="73"/>
      <c r="R43" s="73"/>
      <c r="S43" s="73"/>
      <c r="T43" s="73"/>
      <c r="U43" s="74"/>
      <c r="V43" s="74"/>
      <c r="W43" s="74"/>
      <c r="X43" s="75"/>
      <c r="Y43" s="75"/>
      <c r="Z43" s="60"/>
    </row>
    <row r="44" spans="1:26" ht="25.35" customHeight="1">
      <c r="A44" s="41"/>
      <c r="B44" s="41"/>
      <c r="C44" s="52" t="s">
        <v>381</v>
      </c>
      <c r="D44" s="62">
        <f>SUM(D35:D43)</f>
        <v>221505.66999999998</v>
      </c>
      <c r="E44" s="62">
        <v>274271.26</v>
      </c>
      <c r="F44" s="72">
        <f t="shared" ref="F44" si="6">(D44-E44)/E44</f>
        <v>-0.19238468514710591</v>
      </c>
      <c r="G44" s="62">
        <f t="shared" ref="G44" si="7">SUM(G35:G43)</f>
        <v>38287</v>
      </c>
      <c r="H44" s="62"/>
      <c r="I44" s="43"/>
      <c r="J44" s="42"/>
      <c r="K44" s="44"/>
      <c r="L44" s="45"/>
      <c r="M44" s="49"/>
      <c r="N44" s="46"/>
      <c r="O44" s="53"/>
    </row>
    <row r="45" spans="1:26" ht="23.1" customHeight="1"/>
    <row r="46" spans="1:26" ht="17.25" customHeight="1"/>
    <row r="59" spans="16:18">
      <c r="R59" s="61"/>
    </row>
    <row r="62" spans="16:18">
      <c r="P62" s="61"/>
    </row>
    <row r="66" ht="12" customHeight="1"/>
  </sheetData>
  <sortState xmlns:xlrd2="http://schemas.microsoft.com/office/spreadsheetml/2017/richdata2" ref="B13:O43">
    <sortCondition descending="1" ref="D13:D43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262AB-76A6-4169-AF25-349EAD2D87BC}">
  <dimension ref="A1:AA65"/>
  <sheetViews>
    <sheetView topLeftCell="A4" zoomScale="60" zoomScaleNormal="60" workbookViewId="0">
      <selection activeCell="A38" sqref="A38:XFD38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88671875" style="1" customWidth="1"/>
    <col min="25" max="25" width="12.5546875" style="1" bestFit="1" customWidth="1"/>
    <col min="26" max="26" width="12" style="1" bestFit="1" customWidth="1"/>
    <col min="27" max="16384" width="8.88671875" style="1"/>
  </cols>
  <sheetData>
    <row r="1" spans="1:27" ht="19.5" customHeight="1">
      <c r="E1" s="30" t="s">
        <v>382</v>
      </c>
      <c r="F1" s="30"/>
      <c r="G1" s="30"/>
      <c r="H1" s="30"/>
      <c r="I1" s="30"/>
    </row>
    <row r="2" spans="1:27" ht="19.5" customHeight="1">
      <c r="E2" s="30" t="s">
        <v>383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 ht="21.6">
      <c r="A6" s="207"/>
      <c r="B6" s="207"/>
      <c r="C6" s="212"/>
      <c r="D6" s="32" t="s">
        <v>377</v>
      </c>
      <c r="E6" s="32" t="s">
        <v>384</v>
      </c>
      <c r="F6" s="212"/>
      <c r="G6" s="32" t="s">
        <v>377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 ht="21.6">
      <c r="A10" s="207"/>
      <c r="B10" s="207"/>
      <c r="C10" s="212"/>
      <c r="D10" s="84" t="s">
        <v>378</v>
      </c>
      <c r="E10" s="84" t="s">
        <v>385</v>
      </c>
      <c r="F10" s="212"/>
      <c r="G10" s="84" t="s">
        <v>378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4"/>
      <c r="Y12" s="2"/>
      <c r="Z12" s="60"/>
    </row>
    <row r="13" spans="1:27" ht="25.35" customHeight="1">
      <c r="A13" s="63">
        <v>1</v>
      </c>
      <c r="B13" s="63" t="s">
        <v>34</v>
      </c>
      <c r="C13" s="68" t="s">
        <v>342</v>
      </c>
      <c r="D13" s="67">
        <v>89720.57</v>
      </c>
      <c r="E13" s="66" t="s">
        <v>36</v>
      </c>
      <c r="F13" s="66" t="s">
        <v>36</v>
      </c>
      <c r="G13" s="67">
        <v>12672</v>
      </c>
      <c r="H13" s="66">
        <v>302</v>
      </c>
      <c r="I13" s="66">
        <f t="shared" ref="I13:I22" si="0">G13/H13</f>
        <v>41.960264900662253</v>
      </c>
      <c r="J13" s="66">
        <v>15</v>
      </c>
      <c r="K13" s="66">
        <v>1</v>
      </c>
      <c r="L13" s="67">
        <v>92177</v>
      </c>
      <c r="M13" s="67">
        <v>13057</v>
      </c>
      <c r="N13" s="65">
        <v>44505</v>
      </c>
      <c r="O13" s="64" t="s">
        <v>43</v>
      </c>
      <c r="P13" s="61"/>
      <c r="Q13" s="73"/>
      <c r="R13" s="73"/>
      <c r="S13" s="73"/>
      <c r="T13" s="73"/>
      <c r="U13" s="74"/>
      <c r="V13" s="74"/>
      <c r="W13" s="74"/>
      <c r="X13" s="60"/>
      <c r="Y13" s="75"/>
      <c r="Z13" s="75"/>
      <c r="AA13" s="60"/>
    </row>
    <row r="14" spans="1:27" ht="25.35" customHeight="1">
      <c r="A14" s="63">
        <v>2</v>
      </c>
      <c r="B14" s="63">
        <v>3</v>
      </c>
      <c r="C14" s="68" t="s">
        <v>335</v>
      </c>
      <c r="D14" s="67">
        <v>28312.75</v>
      </c>
      <c r="E14" s="66">
        <v>36017.440000000002</v>
      </c>
      <c r="F14" s="70">
        <f>(D14-E14)/E14</f>
        <v>-0.2139155364734418</v>
      </c>
      <c r="G14" s="67">
        <v>6089</v>
      </c>
      <c r="H14" s="66">
        <v>212</v>
      </c>
      <c r="I14" s="66">
        <f t="shared" si="0"/>
        <v>28.721698113207548</v>
      </c>
      <c r="J14" s="66">
        <v>18</v>
      </c>
      <c r="K14" s="66">
        <v>2</v>
      </c>
      <c r="L14" s="67">
        <v>64846</v>
      </c>
      <c r="M14" s="67">
        <v>13674</v>
      </c>
      <c r="N14" s="65">
        <v>44498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5"/>
      <c r="Y14" s="60"/>
      <c r="Z14" s="74"/>
    </row>
    <row r="15" spans="1:27" ht="25.35" customHeight="1">
      <c r="A15" s="63">
        <v>3</v>
      </c>
      <c r="B15" s="63">
        <v>1</v>
      </c>
      <c r="C15" s="68" t="s">
        <v>332</v>
      </c>
      <c r="D15" s="67">
        <v>25169.09</v>
      </c>
      <c r="E15" s="66">
        <v>54603.08</v>
      </c>
      <c r="F15" s="70">
        <f>(D15-E15)/E15</f>
        <v>-0.53905365777901171</v>
      </c>
      <c r="G15" s="67">
        <v>4003</v>
      </c>
      <c r="H15" s="66">
        <v>127</v>
      </c>
      <c r="I15" s="66">
        <f t="shared" si="0"/>
        <v>31.519685039370078</v>
      </c>
      <c r="J15" s="66">
        <v>9</v>
      </c>
      <c r="K15" s="66">
        <v>4</v>
      </c>
      <c r="L15" s="67">
        <v>305366.21999999997</v>
      </c>
      <c r="M15" s="67">
        <v>43947</v>
      </c>
      <c r="N15" s="65">
        <v>44484</v>
      </c>
      <c r="O15" s="64" t="s">
        <v>142</v>
      </c>
      <c r="P15" s="61"/>
      <c r="Q15" s="73"/>
      <c r="R15" s="73"/>
      <c r="S15" s="73"/>
      <c r="T15" s="73"/>
      <c r="U15" s="74"/>
      <c r="V15" s="74"/>
      <c r="W15" s="60"/>
      <c r="X15" s="74"/>
      <c r="Y15" s="75"/>
      <c r="Z15" s="75"/>
    </row>
    <row r="16" spans="1:27" ht="25.35" customHeight="1">
      <c r="A16" s="63">
        <v>4</v>
      </c>
      <c r="B16" s="63">
        <v>2</v>
      </c>
      <c r="C16" s="68" t="s">
        <v>345</v>
      </c>
      <c r="D16" s="67">
        <v>25015.040000000001</v>
      </c>
      <c r="E16" s="66">
        <v>37746.03</v>
      </c>
      <c r="F16" s="70">
        <f>(D16-E16)/E16</f>
        <v>-0.33728023847805977</v>
      </c>
      <c r="G16" s="67">
        <v>5013</v>
      </c>
      <c r="H16" s="66">
        <v>174</v>
      </c>
      <c r="I16" s="66">
        <f t="shared" si="0"/>
        <v>28.810344827586206</v>
      </c>
      <c r="J16" s="66">
        <v>9</v>
      </c>
      <c r="K16" s="66">
        <v>5</v>
      </c>
      <c r="L16" s="67">
        <v>222317</v>
      </c>
      <c r="M16" s="67">
        <v>44452</v>
      </c>
      <c r="N16" s="65">
        <v>44477</v>
      </c>
      <c r="O16" s="64" t="s">
        <v>37</v>
      </c>
      <c r="P16" s="61"/>
      <c r="Q16" s="73"/>
      <c r="R16" s="73"/>
      <c r="S16" s="73"/>
      <c r="T16" s="73"/>
      <c r="U16" s="74"/>
      <c r="V16" s="74"/>
      <c r="W16" s="60"/>
      <c r="X16" s="74"/>
      <c r="Y16" s="75"/>
      <c r="Z16" s="75"/>
    </row>
    <row r="17" spans="1:26" ht="25.35" customHeight="1">
      <c r="A17" s="63">
        <v>5</v>
      </c>
      <c r="B17" s="63" t="s">
        <v>34</v>
      </c>
      <c r="C17" s="68" t="s">
        <v>297</v>
      </c>
      <c r="D17" s="67">
        <v>21970.82</v>
      </c>
      <c r="E17" s="66" t="s">
        <v>36</v>
      </c>
      <c r="F17" s="66" t="s">
        <v>36</v>
      </c>
      <c r="G17" s="67">
        <v>4703</v>
      </c>
      <c r="H17" s="66">
        <v>235</v>
      </c>
      <c r="I17" s="66">
        <f t="shared" si="0"/>
        <v>20.01276595744681</v>
      </c>
      <c r="J17" s="66">
        <v>17</v>
      </c>
      <c r="K17" s="66">
        <v>1</v>
      </c>
      <c r="L17" s="67">
        <v>22873.439999999999</v>
      </c>
      <c r="M17" s="67">
        <v>4867</v>
      </c>
      <c r="N17" s="65">
        <v>44505</v>
      </c>
      <c r="O17" s="64" t="s">
        <v>41</v>
      </c>
      <c r="P17" s="61"/>
      <c r="V17" s="61"/>
      <c r="W17" s="60"/>
      <c r="X17" s="2"/>
      <c r="Y17" s="61"/>
      <c r="Z17" s="60"/>
    </row>
    <row r="18" spans="1:26" ht="25.35" customHeight="1">
      <c r="A18" s="63">
        <v>6</v>
      </c>
      <c r="B18" s="63">
        <v>4</v>
      </c>
      <c r="C18" s="68" t="s">
        <v>265</v>
      </c>
      <c r="D18" s="67">
        <v>21124.2</v>
      </c>
      <c r="E18" s="66">
        <v>34519.97</v>
      </c>
      <c r="F18" s="70">
        <f>(D18-E18)/E18</f>
        <v>-0.38805856436144065</v>
      </c>
      <c r="G18" s="67">
        <v>3233</v>
      </c>
      <c r="H18" s="66">
        <v>115</v>
      </c>
      <c r="I18" s="66">
        <f t="shared" si="0"/>
        <v>28.11304347826087</v>
      </c>
      <c r="J18" s="66">
        <v>9</v>
      </c>
      <c r="K18" s="66">
        <v>6</v>
      </c>
      <c r="L18" s="67">
        <v>380961</v>
      </c>
      <c r="M18" s="67">
        <v>56345</v>
      </c>
      <c r="N18" s="65">
        <v>44470</v>
      </c>
      <c r="O18" s="64" t="s">
        <v>37</v>
      </c>
      <c r="P18" s="61"/>
      <c r="X18" s="2"/>
      <c r="Y18" s="4"/>
      <c r="Z18" s="60"/>
    </row>
    <row r="19" spans="1:26" ht="25.35" customHeight="1">
      <c r="A19" s="63">
        <v>7</v>
      </c>
      <c r="B19" s="63">
        <v>6</v>
      </c>
      <c r="C19" s="68" t="s">
        <v>193</v>
      </c>
      <c r="D19" s="67">
        <v>14122.76</v>
      </c>
      <c r="E19" s="66">
        <v>24493.88</v>
      </c>
      <c r="F19" s="70">
        <f>(D19-E19)/E19</f>
        <v>-0.42341678819362227</v>
      </c>
      <c r="G19" s="67">
        <v>2213</v>
      </c>
      <c r="H19" s="66">
        <v>61</v>
      </c>
      <c r="I19" s="66">
        <f t="shared" si="0"/>
        <v>36.278688524590166</v>
      </c>
      <c r="J19" s="66">
        <v>6</v>
      </c>
      <c r="K19" s="66">
        <v>8</v>
      </c>
      <c r="L19" s="67">
        <v>430113.84</v>
      </c>
      <c r="M19" s="67">
        <v>64302</v>
      </c>
      <c r="N19" s="65">
        <v>44456</v>
      </c>
      <c r="O19" s="64" t="s">
        <v>56</v>
      </c>
      <c r="P19" s="61"/>
      <c r="Q19" s="73"/>
      <c r="R19" s="73"/>
      <c r="S19" s="73"/>
      <c r="T19" s="73"/>
      <c r="U19" s="74"/>
      <c r="V19" s="74"/>
      <c r="W19" s="60"/>
      <c r="X19" s="74"/>
      <c r="Y19" s="75"/>
      <c r="Z19" s="75"/>
    </row>
    <row r="20" spans="1:26" ht="25.35" customHeight="1">
      <c r="A20" s="63">
        <v>8</v>
      </c>
      <c r="B20" s="63">
        <v>8</v>
      </c>
      <c r="C20" s="68" t="s">
        <v>353</v>
      </c>
      <c r="D20" s="67">
        <v>12755.16</v>
      </c>
      <c r="E20" s="66">
        <v>15754.66</v>
      </c>
      <c r="F20" s="70">
        <f>(D20-E20)/E20</f>
        <v>-0.1903881137390461</v>
      </c>
      <c r="G20" s="67">
        <v>2682</v>
      </c>
      <c r="H20" s="66">
        <v>92</v>
      </c>
      <c r="I20" s="66">
        <f t="shared" si="0"/>
        <v>29.152173913043477</v>
      </c>
      <c r="J20" s="66">
        <v>10</v>
      </c>
      <c r="K20" s="66">
        <v>8</v>
      </c>
      <c r="L20" s="67">
        <v>226397</v>
      </c>
      <c r="M20" s="67">
        <v>46213</v>
      </c>
      <c r="N20" s="65">
        <v>44456</v>
      </c>
      <c r="O20" s="64" t="s">
        <v>37</v>
      </c>
      <c r="P20" s="61"/>
      <c r="Q20" s="73"/>
      <c r="X20" s="2"/>
      <c r="Y20" s="4"/>
      <c r="Z20" s="60"/>
    </row>
    <row r="21" spans="1:26" ht="25.35" customHeight="1">
      <c r="A21" s="63">
        <v>9</v>
      </c>
      <c r="B21" s="69" t="s">
        <v>36</v>
      </c>
      <c r="C21" s="68" t="s">
        <v>187</v>
      </c>
      <c r="D21" s="67">
        <v>10196.799999999999</v>
      </c>
      <c r="E21" s="66" t="s">
        <v>36</v>
      </c>
      <c r="F21" s="66" t="s">
        <v>36</v>
      </c>
      <c r="G21" s="67">
        <v>1783</v>
      </c>
      <c r="H21" s="66">
        <v>48</v>
      </c>
      <c r="I21" s="66">
        <f t="shared" si="0"/>
        <v>37.145833333333336</v>
      </c>
      <c r="J21" s="66">
        <v>6</v>
      </c>
      <c r="K21" s="66">
        <v>8</v>
      </c>
      <c r="L21" s="67">
        <v>108653</v>
      </c>
      <c r="M21" s="67">
        <v>19342</v>
      </c>
      <c r="N21" s="65">
        <v>44456</v>
      </c>
      <c r="O21" s="64" t="s">
        <v>182</v>
      </c>
      <c r="P21" s="61"/>
      <c r="Q21" s="73"/>
      <c r="W21" s="60"/>
      <c r="X21" s="2"/>
      <c r="Y21" s="4"/>
      <c r="Z21" s="60"/>
    </row>
    <row r="22" spans="1:26" ht="25.35" customHeight="1">
      <c r="A22" s="63">
        <v>10</v>
      </c>
      <c r="B22" s="63">
        <v>5</v>
      </c>
      <c r="C22" s="68" t="s">
        <v>371</v>
      </c>
      <c r="D22" s="67">
        <v>8178.74</v>
      </c>
      <c r="E22" s="66">
        <v>24841.22</v>
      </c>
      <c r="F22" s="70">
        <f>(D22-E22)/E22</f>
        <v>-0.67075932663532634</v>
      </c>
      <c r="G22" s="67">
        <v>1294</v>
      </c>
      <c r="H22" s="66">
        <v>66</v>
      </c>
      <c r="I22" s="66">
        <f t="shared" si="0"/>
        <v>19.606060606060606</v>
      </c>
      <c r="J22" s="66">
        <v>11</v>
      </c>
      <c r="K22" s="66">
        <v>2</v>
      </c>
      <c r="L22" s="67">
        <v>33020</v>
      </c>
      <c r="M22" s="67">
        <v>5193</v>
      </c>
      <c r="N22" s="65">
        <v>44498</v>
      </c>
      <c r="O22" s="64" t="s">
        <v>43</v>
      </c>
      <c r="P22" s="61"/>
      <c r="Q22" s="73"/>
      <c r="R22" s="73"/>
      <c r="U22" s="61"/>
      <c r="V22" s="61"/>
      <c r="W22" s="61"/>
      <c r="X22" s="2"/>
      <c r="Y22" s="4"/>
      <c r="Z22" s="60"/>
    </row>
    <row r="23" spans="1:26" ht="25.35" customHeight="1">
      <c r="A23" s="41"/>
      <c r="B23" s="41"/>
      <c r="C23" s="52" t="s">
        <v>52</v>
      </c>
      <c r="D23" s="62">
        <f>SUM(D13:D22)</f>
        <v>256565.93000000002</v>
      </c>
      <c r="E23" s="62">
        <f t="shared" ref="E23:G23" si="1">SUM(E13:E22)</f>
        <v>227976.28000000003</v>
      </c>
      <c r="F23" s="20">
        <f>(D23-E23)/E23</f>
        <v>0.12540624840443923</v>
      </c>
      <c r="G23" s="62">
        <f t="shared" si="1"/>
        <v>43685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7</v>
      </c>
      <c r="C25" s="68" t="s">
        <v>379</v>
      </c>
      <c r="D25" s="67">
        <v>7035.37</v>
      </c>
      <c r="E25" s="66">
        <v>19954.759999999998</v>
      </c>
      <c r="F25" s="70">
        <f>(D25-E25)/E25</f>
        <v>-0.64743399569826954</v>
      </c>
      <c r="G25" s="67">
        <v>1026</v>
      </c>
      <c r="H25" s="66">
        <v>58</v>
      </c>
      <c r="I25" s="66">
        <f t="shared" ref="I25:I34" si="2">G25/H25</f>
        <v>17.689655172413794</v>
      </c>
      <c r="J25" s="66">
        <v>8</v>
      </c>
      <c r="K25" s="66">
        <v>3</v>
      </c>
      <c r="L25" s="67">
        <v>52654</v>
      </c>
      <c r="M25" s="67">
        <v>8258</v>
      </c>
      <c r="N25" s="65">
        <v>44491</v>
      </c>
      <c r="O25" s="64" t="s">
        <v>37</v>
      </c>
      <c r="P25" s="61"/>
      <c r="Q25" s="73"/>
      <c r="W25" s="60"/>
      <c r="X25" s="2"/>
      <c r="Y25" s="4"/>
      <c r="Z25" s="60"/>
    </row>
    <row r="26" spans="1:26" ht="25.35" customHeight="1">
      <c r="A26" s="63">
        <v>12</v>
      </c>
      <c r="B26" s="63">
        <v>9</v>
      </c>
      <c r="C26" s="68" t="s">
        <v>370</v>
      </c>
      <c r="D26" s="67">
        <v>3901.69</v>
      </c>
      <c r="E26" s="66">
        <v>12495.41</v>
      </c>
      <c r="F26" s="70">
        <f>(D26-E26)/E26</f>
        <v>-0.68775014185208805</v>
      </c>
      <c r="G26" s="67">
        <v>644</v>
      </c>
      <c r="H26" s="66">
        <v>53</v>
      </c>
      <c r="I26" s="66">
        <f t="shared" si="2"/>
        <v>12.150943396226415</v>
      </c>
      <c r="J26" s="66">
        <v>12</v>
      </c>
      <c r="K26" s="66">
        <v>3</v>
      </c>
      <c r="L26" s="67">
        <v>34373</v>
      </c>
      <c r="M26" s="67">
        <v>5497</v>
      </c>
      <c r="N26" s="65">
        <v>44491</v>
      </c>
      <c r="O26" s="64" t="s">
        <v>84</v>
      </c>
      <c r="P26" s="61"/>
      <c r="X26" s="2"/>
      <c r="Y26" s="4"/>
      <c r="Z26" s="60"/>
    </row>
    <row r="27" spans="1:26" ht="25.35" customHeight="1">
      <c r="A27" s="63">
        <v>13</v>
      </c>
      <c r="B27" s="63">
        <v>11</v>
      </c>
      <c r="C27" s="68" t="s">
        <v>380</v>
      </c>
      <c r="D27" s="67">
        <v>1641.72</v>
      </c>
      <c r="E27" s="66">
        <v>3329.75</v>
      </c>
      <c r="F27" s="70">
        <f>(D27-E27)/E27</f>
        <v>-0.50695397552368793</v>
      </c>
      <c r="G27" s="67">
        <v>279</v>
      </c>
      <c r="H27" s="66">
        <v>14</v>
      </c>
      <c r="I27" s="66">
        <f t="shared" si="2"/>
        <v>19.928571428571427</v>
      </c>
      <c r="J27" s="66">
        <v>3</v>
      </c>
      <c r="K27" s="66">
        <v>4</v>
      </c>
      <c r="L27" s="67">
        <v>29566</v>
      </c>
      <c r="M27" s="67">
        <v>4756</v>
      </c>
      <c r="N27" s="65">
        <v>44484</v>
      </c>
      <c r="O27" s="64" t="s">
        <v>43</v>
      </c>
      <c r="P27" s="61"/>
      <c r="Q27" s="73"/>
      <c r="X27" s="2"/>
      <c r="Y27" s="4"/>
      <c r="Z27" s="60"/>
    </row>
    <row r="28" spans="1:26" ht="25.35" customHeight="1">
      <c r="A28" s="63">
        <v>14</v>
      </c>
      <c r="B28" s="63" t="s">
        <v>58</v>
      </c>
      <c r="C28" s="68" t="s">
        <v>318</v>
      </c>
      <c r="D28" s="67">
        <v>964</v>
      </c>
      <c r="E28" s="66" t="s">
        <v>36</v>
      </c>
      <c r="F28" s="66" t="s">
        <v>36</v>
      </c>
      <c r="G28" s="67">
        <v>180</v>
      </c>
      <c r="H28" s="66" t="s">
        <v>36</v>
      </c>
      <c r="I28" s="66" t="s">
        <v>36</v>
      </c>
      <c r="J28" s="66">
        <v>5</v>
      </c>
      <c r="K28" s="66">
        <v>0</v>
      </c>
      <c r="L28" s="67">
        <v>964</v>
      </c>
      <c r="M28" s="67">
        <v>180</v>
      </c>
      <c r="N28" s="65" t="s">
        <v>60</v>
      </c>
      <c r="O28" s="53" t="s">
        <v>47</v>
      </c>
      <c r="P28" s="61"/>
      <c r="Q28" s="73"/>
      <c r="X28" s="2"/>
      <c r="Y28" s="4"/>
      <c r="Z28" s="60"/>
    </row>
    <row r="29" spans="1:26" ht="25.35" customHeight="1">
      <c r="A29" s="63">
        <v>15</v>
      </c>
      <c r="B29" s="63">
        <v>20</v>
      </c>
      <c r="C29" s="68" t="s">
        <v>254</v>
      </c>
      <c r="D29" s="67">
        <v>859.2</v>
      </c>
      <c r="E29" s="66">
        <v>861</v>
      </c>
      <c r="F29" s="70">
        <f>(D29-E29)/E29</f>
        <v>-2.0905923344947206E-3</v>
      </c>
      <c r="G29" s="67">
        <v>172</v>
      </c>
      <c r="H29" s="66">
        <v>2</v>
      </c>
      <c r="I29" s="66">
        <f t="shared" si="2"/>
        <v>86</v>
      </c>
      <c r="J29" s="66">
        <v>2</v>
      </c>
      <c r="K29" s="66">
        <v>5</v>
      </c>
      <c r="L29" s="67">
        <v>13898.48</v>
      </c>
      <c r="M29" s="67">
        <v>2512</v>
      </c>
      <c r="N29" s="65">
        <v>44477</v>
      </c>
      <c r="O29" s="64" t="s">
        <v>50</v>
      </c>
      <c r="P29" s="61"/>
      <c r="Q29" s="73"/>
      <c r="X29" s="2"/>
      <c r="Y29" s="4"/>
    </row>
    <row r="30" spans="1:26" ht="25.35" customHeight="1">
      <c r="A30" s="63">
        <v>16</v>
      </c>
      <c r="B30" s="63">
        <v>13</v>
      </c>
      <c r="C30" s="68" t="s">
        <v>355</v>
      </c>
      <c r="D30" s="67">
        <v>623.6</v>
      </c>
      <c r="E30" s="66">
        <v>2208.75</v>
      </c>
      <c r="F30" s="70">
        <f>(D30-E30)/E30</f>
        <v>-0.71766836445953597</v>
      </c>
      <c r="G30" s="67">
        <v>119</v>
      </c>
      <c r="H30" s="66">
        <v>17</v>
      </c>
      <c r="I30" s="66">
        <f t="shared" si="2"/>
        <v>7</v>
      </c>
      <c r="J30" s="66">
        <v>5</v>
      </c>
      <c r="K30" s="66">
        <v>3</v>
      </c>
      <c r="L30" s="67">
        <v>11203.89</v>
      </c>
      <c r="M30" s="67">
        <v>1814</v>
      </c>
      <c r="N30" s="65">
        <v>44491</v>
      </c>
      <c r="O30" s="64" t="s">
        <v>50</v>
      </c>
      <c r="P30" s="61"/>
      <c r="Q30" s="73"/>
      <c r="R30" s="73"/>
      <c r="S30" s="73"/>
      <c r="T30" s="73"/>
      <c r="U30" s="74"/>
      <c r="V30" s="74"/>
      <c r="W30" s="75"/>
      <c r="X30" s="74"/>
      <c r="Y30" s="60"/>
      <c r="Z30" s="75"/>
    </row>
    <row r="31" spans="1:26" ht="25.35" customHeight="1">
      <c r="A31" s="63">
        <v>17</v>
      </c>
      <c r="B31" s="63" t="s">
        <v>58</v>
      </c>
      <c r="C31" s="68" t="s">
        <v>93</v>
      </c>
      <c r="D31" s="67">
        <v>537.70000000000005</v>
      </c>
      <c r="E31" s="66" t="s">
        <v>36</v>
      </c>
      <c r="F31" s="66" t="s">
        <v>36</v>
      </c>
      <c r="G31" s="67">
        <v>81</v>
      </c>
      <c r="H31" s="66">
        <v>3</v>
      </c>
      <c r="I31" s="66">
        <f t="shared" si="2"/>
        <v>27</v>
      </c>
      <c r="J31" s="66">
        <v>3</v>
      </c>
      <c r="K31" s="66">
        <v>0</v>
      </c>
      <c r="L31" s="67">
        <v>538</v>
      </c>
      <c r="M31" s="67">
        <v>81</v>
      </c>
      <c r="N31" s="65" t="s">
        <v>60</v>
      </c>
      <c r="O31" s="64" t="s">
        <v>43</v>
      </c>
      <c r="P31" s="61"/>
      <c r="Q31" s="73"/>
    </row>
    <row r="32" spans="1:26" ht="25.35" customHeight="1">
      <c r="A32" s="63">
        <v>18</v>
      </c>
      <c r="B32" s="63" t="s">
        <v>58</v>
      </c>
      <c r="C32" s="68" t="s">
        <v>185</v>
      </c>
      <c r="D32" s="67">
        <v>509.5</v>
      </c>
      <c r="E32" s="66" t="s">
        <v>36</v>
      </c>
      <c r="F32" s="66" t="s">
        <v>36</v>
      </c>
      <c r="G32" s="67">
        <v>140</v>
      </c>
      <c r="H32" s="66">
        <v>6</v>
      </c>
      <c r="I32" s="66">
        <f t="shared" si="2"/>
        <v>23.333333333333332</v>
      </c>
      <c r="J32" s="66">
        <v>3</v>
      </c>
      <c r="K32" s="66">
        <v>0</v>
      </c>
      <c r="L32" s="67">
        <v>510</v>
      </c>
      <c r="M32" s="67">
        <v>140</v>
      </c>
      <c r="N32" s="65" t="s">
        <v>60</v>
      </c>
      <c r="O32" s="64" t="s">
        <v>84</v>
      </c>
      <c r="P32" s="61"/>
      <c r="Q32" s="73"/>
    </row>
    <row r="33" spans="1:26" ht="25.35" customHeight="1">
      <c r="A33" s="63">
        <v>19</v>
      </c>
      <c r="B33" s="69" t="s">
        <v>36</v>
      </c>
      <c r="C33" s="55" t="s">
        <v>111</v>
      </c>
      <c r="D33" s="67">
        <v>363</v>
      </c>
      <c r="E33" s="66" t="s">
        <v>36</v>
      </c>
      <c r="F33" s="66" t="s">
        <v>36</v>
      </c>
      <c r="G33" s="67">
        <v>73</v>
      </c>
      <c r="H33" s="66">
        <v>1</v>
      </c>
      <c r="I33" s="66">
        <f t="shared" si="2"/>
        <v>73</v>
      </c>
      <c r="J33" s="66">
        <v>1</v>
      </c>
      <c r="K33" s="66" t="s">
        <v>36</v>
      </c>
      <c r="L33" s="67">
        <v>66418</v>
      </c>
      <c r="M33" s="67">
        <v>11822</v>
      </c>
      <c r="N33" s="65">
        <v>43182</v>
      </c>
      <c r="O33" s="64" t="s">
        <v>84</v>
      </c>
      <c r="P33" s="61"/>
      <c r="Q33" s="73"/>
      <c r="R33" s="73"/>
      <c r="S33" s="73"/>
      <c r="T33" s="73"/>
      <c r="U33" s="74"/>
      <c r="V33" s="74"/>
      <c r="W33" s="60"/>
      <c r="X33" s="75"/>
      <c r="Y33" s="75"/>
      <c r="Z33" s="74"/>
    </row>
    <row r="34" spans="1:26" ht="25.35" customHeight="1">
      <c r="A34" s="63">
        <v>20</v>
      </c>
      <c r="B34" s="76">
        <v>14</v>
      </c>
      <c r="C34" s="68" t="s">
        <v>364</v>
      </c>
      <c r="D34" s="67">
        <v>339</v>
      </c>
      <c r="E34" s="66">
        <v>1758.75</v>
      </c>
      <c r="F34" s="70">
        <f>(D34-E34)/E34</f>
        <v>-0.80724946695095945</v>
      </c>
      <c r="G34" s="67">
        <v>65</v>
      </c>
      <c r="H34" s="66">
        <v>5</v>
      </c>
      <c r="I34" s="66">
        <f t="shared" si="2"/>
        <v>13</v>
      </c>
      <c r="J34" s="66">
        <v>4</v>
      </c>
      <c r="K34" s="66">
        <v>2</v>
      </c>
      <c r="L34" s="67">
        <v>2097.75</v>
      </c>
      <c r="M34" s="67">
        <v>377</v>
      </c>
      <c r="N34" s="65">
        <v>44498</v>
      </c>
      <c r="O34" s="64" t="s">
        <v>80</v>
      </c>
      <c r="P34" s="61"/>
      <c r="Q34" s="73"/>
      <c r="R34" s="73"/>
      <c r="S34" s="73"/>
      <c r="T34" s="73"/>
      <c r="U34" s="74"/>
      <c r="V34" s="74"/>
      <c r="W34" s="60"/>
      <c r="X34" s="75"/>
      <c r="Y34" s="75"/>
      <c r="Z34" s="74"/>
    </row>
    <row r="35" spans="1:26" ht="25.2" customHeight="1">
      <c r="A35" s="41"/>
      <c r="B35" s="41"/>
      <c r="C35" s="52" t="s">
        <v>66</v>
      </c>
      <c r="D35" s="62">
        <f>SUM(D23:D34)</f>
        <v>273340.71000000002</v>
      </c>
      <c r="E35" s="62">
        <f t="shared" ref="E35:G35" si="3">SUM(E23:E34)</f>
        <v>268584.70000000007</v>
      </c>
      <c r="F35" s="72">
        <f>(D35-E35)/E35</f>
        <v>1.7707672849570172E-2</v>
      </c>
      <c r="G35" s="62">
        <f t="shared" si="3"/>
        <v>46464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6">
        <v>23</v>
      </c>
      <c r="C37" s="55" t="s">
        <v>305</v>
      </c>
      <c r="D37" s="67">
        <v>262</v>
      </c>
      <c r="E37" s="67">
        <v>199</v>
      </c>
      <c r="F37" s="70">
        <f>(D37-E37)/E37</f>
        <v>0.3165829145728643</v>
      </c>
      <c r="G37" s="67">
        <v>54</v>
      </c>
      <c r="H37" s="66" t="s">
        <v>36</v>
      </c>
      <c r="I37" s="66" t="s">
        <v>36</v>
      </c>
      <c r="J37" s="66">
        <v>1</v>
      </c>
      <c r="K37" s="66">
        <v>26</v>
      </c>
      <c r="L37" s="67">
        <v>14896</v>
      </c>
      <c r="M37" s="67">
        <v>2685</v>
      </c>
      <c r="N37" s="65">
        <v>44330</v>
      </c>
      <c r="O37" s="64" t="s">
        <v>82</v>
      </c>
      <c r="P37" s="61"/>
      <c r="Q37" s="73"/>
      <c r="R37" s="73"/>
      <c r="S37" s="73"/>
      <c r="T37" s="73"/>
      <c r="U37" s="74"/>
      <c r="V37" s="74"/>
      <c r="W37" s="60"/>
      <c r="X37" s="75"/>
      <c r="Y37" s="75"/>
      <c r="Z37" s="74"/>
    </row>
    <row r="38" spans="1:26" ht="25.35" customHeight="1">
      <c r="A38" s="63">
        <v>22</v>
      </c>
      <c r="B38" s="69" t="s">
        <v>36</v>
      </c>
      <c r="C38" s="68" t="s">
        <v>386</v>
      </c>
      <c r="D38" s="67">
        <v>242</v>
      </c>
      <c r="E38" s="66" t="s">
        <v>36</v>
      </c>
      <c r="F38" s="66" t="s">
        <v>36</v>
      </c>
      <c r="G38" s="67">
        <v>49</v>
      </c>
      <c r="H38" s="66">
        <v>1</v>
      </c>
      <c r="I38" s="66">
        <f>G38/H38</f>
        <v>49</v>
      </c>
      <c r="J38" s="66">
        <v>1</v>
      </c>
      <c r="K38" s="66" t="s">
        <v>36</v>
      </c>
      <c r="L38" s="67">
        <v>19396</v>
      </c>
      <c r="M38" s="67">
        <v>3627</v>
      </c>
      <c r="N38" s="65">
        <v>43595</v>
      </c>
      <c r="O38" s="64" t="s">
        <v>84</v>
      </c>
      <c r="P38" s="61"/>
      <c r="Q38" s="73"/>
      <c r="R38" s="73"/>
      <c r="S38" s="73"/>
      <c r="T38" s="73"/>
      <c r="U38" s="74"/>
      <c r="V38" s="74"/>
      <c r="W38" s="75"/>
      <c r="X38" s="74"/>
      <c r="Y38" s="75"/>
      <c r="Z38" s="60"/>
    </row>
    <row r="39" spans="1:26" ht="25.35" customHeight="1">
      <c r="A39" s="63">
        <v>23</v>
      </c>
      <c r="B39" s="76">
        <v>22</v>
      </c>
      <c r="C39" s="68" t="s">
        <v>387</v>
      </c>
      <c r="D39" s="67">
        <v>149.55000000000001</v>
      </c>
      <c r="E39" s="66">
        <v>381.5</v>
      </c>
      <c r="F39" s="70">
        <f>(D39-E39)/E39</f>
        <v>-0.60799475753604193</v>
      </c>
      <c r="G39" s="67">
        <v>30</v>
      </c>
      <c r="H39" s="66">
        <v>7</v>
      </c>
      <c r="I39" s="66">
        <f>G39/H39</f>
        <v>4.2857142857142856</v>
      </c>
      <c r="J39" s="66">
        <v>3</v>
      </c>
      <c r="K39" s="66">
        <v>3</v>
      </c>
      <c r="L39" s="67">
        <v>3111</v>
      </c>
      <c r="M39" s="67">
        <v>557</v>
      </c>
      <c r="N39" s="65">
        <v>44491</v>
      </c>
      <c r="O39" s="64" t="s">
        <v>84</v>
      </c>
      <c r="P39" s="61"/>
      <c r="Q39" s="73"/>
      <c r="R39" s="73"/>
      <c r="S39" s="73"/>
      <c r="T39" s="73"/>
      <c r="U39" s="74"/>
      <c r="V39" s="74"/>
      <c r="W39" s="75"/>
      <c r="X39" s="74"/>
      <c r="Y39" s="60"/>
      <c r="Z39" s="75"/>
    </row>
    <row r="40" spans="1:26" ht="25.35" customHeight="1">
      <c r="A40" s="63">
        <v>24</v>
      </c>
      <c r="B40" s="69" t="s">
        <v>36</v>
      </c>
      <c r="C40" s="68" t="s">
        <v>388</v>
      </c>
      <c r="D40" s="67">
        <v>121</v>
      </c>
      <c r="E40" s="66" t="s">
        <v>36</v>
      </c>
      <c r="F40" s="66" t="s">
        <v>36</v>
      </c>
      <c r="G40" s="67">
        <v>25</v>
      </c>
      <c r="H40" s="66">
        <v>1</v>
      </c>
      <c r="I40" s="66">
        <f>G40/H40</f>
        <v>25</v>
      </c>
      <c r="J40" s="66">
        <v>1</v>
      </c>
      <c r="K40" s="66" t="s">
        <v>36</v>
      </c>
      <c r="L40" s="67">
        <v>12656</v>
      </c>
      <c r="M40" s="67">
        <v>2353</v>
      </c>
      <c r="N40" s="65">
        <v>43420</v>
      </c>
      <c r="O40" s="64" t="s">
        <v>84</v>
      </c>
      <c r="P40" s="61"/>
      <c r="Q40" s="73"/>
      <c r="R40" s="73"/>
      <c r="S40" s="73"/>
      <c r="T40" s="73"/>
      <c r="U40" s="74"/>
      <c r="V40" s="74"/>
      <c r="W40" s="60"/>
      <c r="X40" s="75"/>
      <c r="Y40" s="74"/>
      <c r="Z40" s="75"/>
    </row>
    <row r="41" spans="1:26" ht="25.35" customHeight="1">
      <c r="A41" s="63">
        <v>25</v>
      </c>
      <c r="B41" s="76">
        <v>24</v>
      </c>
      <c r="C41" s="68" t="s">
        <v>374</v>
      </c>
      <c r="D41" s="67">
        <v>95</v>
      </c>
      <c r="E41" s="66">
        <v>149</v>
      </c>
      <c r="F41" s="70">
        <f>(D41-E41)/E41</f>
        <v>-0.36241610738255031</v>
      </c>
      <c r="G41" s="67">
        <v>16</v>
      </c>
      <c r="H41" s="66" t="s">
        <v>36</v>
      </c>
      <c r="I41" s="66" t="s">
        <v>36</v>
      </c>
      <c r="J41" s="66">
        <v>2</v>
      </c>
      <c r="K41" s="66">
        <v>4</v>
      </c>
      <c r="L41" s="67">
        <v>995</v>
      </c>
      <c r="M41" s="67">
        <v>193</v>
      </c>
      <c r="N41" s="65">
        <v>44484</v>
      </c>
      <c r="O41" s="64" t="s">
        <v>82</v>
      </c>
      <c r="P41" s="61"/>
      <c r="Q41" s="73"/>
      <c r="R41" s="73"/>
      <c r="S41" s="73"/>
      <c r="T41" s="73"/>
      <c r="U41" s="74"/>
      <c r="V41" s="74"/>
      <c r="W41" s="75"/>
      <c r="X41" s="74"/>
      <c r="Y41" s="60"/>
      <c r="Z41" s="75"/>
    </row>
    <row r="42" spans="1:26" ht="25.35" customHeight="1">
      <c r="A42" s="63">
        <v>26</v>
      </c>
      <c r="B42" s="63">
        <v>25</v>
      </c>
      <c r="C42" s="68" t="s">
        <v>224</v>
      </c>
      <c r="D42" s="67">
        <v>61</v>
      </c>
      <c r="E42" s="67">
        <v>49</v>
      </c>
      <c r="F42" s="70">
        <f>(D42-E42)/E42</f>
        <v>0.24489795918367346</v>
      </c>
      <c r="G42" s="67">
        <v>11</v>
      </c>
      <c r="H42" s="66">
        <v>1</v>
      </c>
      <c r="I42" s="66">
        <f>G42/H42</f>
        <v>11</v>
      </c>
      <c r="J42" s="66">
        <v>1</v>
      </c>
      <c r="K42" s="66">
        <v>12</v>
      </c>
      <c r="L42" s="67">
        <v>11480.86</v>
      </c>
      <c r="M42" s="67">
        <v>2420</v>
      </c>
      <c r="N42" s="65">
        <v>44421</v>
      </c>
      <c r="O42" s="64" t="s">
        <v>50</v>
      </c>
      <c r="P42" s="61"/>
      <c r="Q42" s="73"/>
      <c r="R42" s="73"/>
      <c r="S42" s="73"/>
      <c r="T42" s="73"/>
      <c r="U42" s="74"/>
      <c r="V42" s="74"/>
      <c r="W42" s="60"/>
      <c r="X42" s="75"/>
      <c r="Y42" s="75"/>
      <c r="Z42" s="74"/>
    </row>
    <row r="43" spans="1:26" ht="25.35" customHeight="1">
      <c r="A43" s="41"/>
      <c r="B43" s="41"/>
      <c r="C43" s="52" t="s">
        <v>124</v>
      </c>
      <c r="D43" s="62">
        <f>SUM(D35:D42)</f>
        <v>274271.26</v>
      </c>
      <c r="E43" s="62">
        <f t="shared" ref="E43:G43" si="4">SUM(E35:E42)</f>
        <v>269363.20000000007</v>
      </c>
      <c r="F43" s="20">
        <f>(D43-E43)/E43</f>
        <v>1.8220974505797148E-2</v>
      </c>
      <c r="G43" s="62">
        <f t="shared" si="4"/>
        <v>46649</v>
      </c>
      <c r="H43" s="62"/>
      <c r="I43" s="43"/>
      <c r="J43" s="42"/>
      <c r="K43" s="44"/>
      <c r="L43" s="45"/>
      <c r="M43" s="49"/>
      <c r="N43" s="46"/>
      <c r="O43" s="53"/>
    </row>
    <row r="44" spans="1:26" ht="23.1" customHeight="1"/>
    <row r="45" spans="1:26" ht="17.25" customHeight="1"/>
    <row r="58" spans="16:18">
      <c r="R58" s="61"/>
    </row>
    <row r="61" spans="16:18">
      <c r="P61" s="61"/>
    </row>
    <row r="65" ht="12" customHeight="1"/>
  </sheetData>
  <sortState xmlns:xlrd2="http://schemas.microsoft.com/office/spreadsheetml/2017/richdata2" ref="B13:O42">
    <sortCondition descending="1" ref="D13:D42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97B6E-0248-4BA6-9265-FD1FD944180C}">
  <dimension ref="A1:AA64"/>
  <sheetViews>
    <sheetView zoomScale="60" zoomScaleNormal="60" workbookViewId="0">
      <selection activeCell="A29" sqref="A29:XFD2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5" width="12" style="1" bestFit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389</v>
      </c>
      <c r="F1" s="30"/>
      <c r="G1" s="30"/>
      <c r="H1" s="30"/>
      <c r="I1" s="30"/>
    </row>
    <row r="2" spans="1:27" ht="19.5" customHeight="1">
      <c r="E2" s="30" t="s">
        <v>390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 ht="21.6">
      <c r="A6" s="207"/>
      <c r="B6" s="207"/>
      <c r="C6" s="212"/>
      <c r="D6" s="32" t="s">
        <v>384</v>
      </c>
      <c r="E6" s="32" t="s">
        <v>391</v>
      </c>
      <c r="F6" s="212"/>
      <c r="G6" s="32" t="s">
        <v>384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 ht="21.6">
      <c r="A10" s="207"/>
      <c r="B10" s="207"/>
      <c r="C10" s="212"/>
      <c r="D10" s="84" t="s">
        <v>385</v>
      </c>
      <c r="E10" s="84" t="s">
        <v>392</v>
      </c>
      <c r="F10" s="212"/>
      <c r="G10" s="84" t="s">
        <v>385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2"/>
      <c r="Y12" s="60"/>
      <c r="Z12" s="4"/>
    </row>
    <row r="13" spans="1:27" ht="25.35" customHeight="1">
      <c r="A13" s="63">
        <v>1</v>
      </c>
      <c r="B13" s="63">
        <v>1</v>
      </c>
      <c r="C13" s="68" t="s">
        <v>332</v>
      </c>
      <c r="D13" s="67">
        <v>54603.08</v>
      </c>
      <c r="E13" s="66">
        <v>78501.69</v>
      </c>
      <c r="F13" s="70">
        <f>(D13-E13)/E13</f>
        <v>-0.30443433765566064</v>
      </c>
      <c r="G13" s="67">
        <v>7816</v>
      </c>
      <c r="H13" s="66">
        <v>193</v>
      </c>
      <c r="I13" s="66">
        <f t="shared" ref="I13:I22" si="0">G13/H13</f>
        <v>40.497409326424872</v>
      </c>
      <c r="J13" s="66">
        <v>11</v>
      </c>
      <c r="K13" s="66">
        <v>3</v>
      </c>
      <c r="L13" s="67">
        <v>280197.13</v>
      </c>
      <c r="M13" s="67">
        <v>39944</v>
      </c>
      <c r="N13" s="65">
        <v>44484</v>
      </c>
      <c r="O13" s="64" t="s">
        <v>142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7" ht="25.35" customHeight="1">
      <c r="A14" s="63">
        <v>2</v>
      </c>
      <c r="B14" s="63">
        <v>3</v>
      </c>
      <c r="C14" s="68" t="s">
        <v>345</v>
      </c>
      <c r="D14" s="67">
        <v>37746.03</v>
      </c>
      <c r="E14" s="66">
        <v>39096.120000000003</v>
      </c>
      <c r="F14" s="70">
        <f>(D14-E14)/E14</f>
        <v>-3.4532582772919762E-2</v>
      </c>
      <c r="G14" s="67">
        <v>7305</v>
      </c>
      <c r="H14" s="66">
        <v>233</v>
      </c>
      <c r="I14" s="66">
        <f t="shared" si="0"/>
        <v>31.351931330472102</v>
      </c>
      <c r="J14" s="66">
        <v>15</v>
      </c>
      <c r="K14" s="66">
        <v>4</v>
      </c>
      <c r="L14" s="67">
        <v>197302</v>
      </c>
      <c r="M14" s="67">
        <v>39439</v>
      </c>
      <c r="N14" s="65">
        <v>44477</v>
      </c>
      <c r="O14" s="64" t="s">
        <v>37</v>
      </c>
      <c r="P14" s="61"/>
      <c r="Q14" s="73"/>
      <c r="R14" s="73"/>
      <c r="S14" s="73"/>
      <c r="T14" s="73"/>
      <c r="U14" s="74"/>
      <c r="V14" s="74"/>
      <c r="W14" s="75"/>
      <c r="X14" s="60"/>
      <c r="Y14" s="74"/>
      <c r="Z14" s="75"/>
    </row>
    <row r="15" spans="1:27" ht="25.35" customHeight="1">
      <c r="A15" s="63">
        <v>3</v>
      </c>
      <c r="B15" s="63" t="s">
        <v>34</v>
      </c>
      <c r="C15" s="68" t="s">
        <v>335</v>
      </c>
      <c r="D15" s="67">
        <v>36017.440000000002</v>
      </c>
      <c r="E15" s="66" t="s">
        <v>36</v>
      </c>
      <c r="F15" s="66" t="s">
        <v>36</v>
      </c>
      <c r="G15" s="67">
        <v>7472</v>
      </c>
      <c r="H15" s="66">
        <v>321</v>
      </c>
      <c r="I15" s="66">
        <f t="shared" si="0"/>
        <v>23.277258566978194</v>
      </c>
      <c r="J15" s="66">
        <v>18</v>
      </c>
      <c r="K15" s="66">
        <v>1</v>
      </c>
      <c r="L15" s="67">
        <v>36533</v>
      </c>
      <c r="M15" s="67">
        <v>7585</v>
      </c>
      <c r="N15" s="65">
        <v>44498</v>
      </c>
      <c r="O15" s="64" t="s">
        <v>43</v>
      </c>
      <c r="P15" s="61"/>
    </row>
    <row r="16" spans="1:27" ht="25.35" customHeight="1">
      <c r="A16" s="63">
        <v>4</v>
      </c>
      <c r="B16" s="63">
        <v>2</v>
      </c>
      <c r="C16" s="68" t="s">
        <v>265</v>
      </c>
      <c r="D16" s="67">
        <v>34519.97</v>
      </c>
      <c r="E16" s="66">
        <v>40790.300000000003</v>
      </c>
      <c r="F16" s="70">
        <f>(D16-E16)/E16</f>
        <v>-0.15372110526277083</v>
      </c>
      <c r="G16" s="67">
        <v>5220</v>
      </c>
      <c r="H16" s="66">
        <v>151</v>
      </c>
      <c r="I16" s="66">
        <f t="shared" si="0"/>
        <v>34.569536423841058</v>
      </c>
      <c r="J16" s="66">
        <v>9</v>
      </c>
      <c r="K16" s="66">
        <v>5</v>
      </c>
      <c r="L16" s="67">
        <v>359837</v>
      </c>
      <c r="M16" s="67">
        <v>53112</v>
      </c>
      <c r="N16" s="65">
        <v>44470</v>
      </c>
      <c r="O16" s="64" t="s">
        <v>37</v>
      </c>
      <c r="P16" s="61"/>
    </row>
    <row r="17" spans="1:26" ht="25.35" customHeight="1">
      <c r="A17" s="63">
        <v>5</v>
      </c>
      <c r="B17" s="63" t="s">
        <v>34</v>
      </c>
      <c r="C17" s="68" t="s">
        <v>371</v>
      </c>
      <c r="D17" s="67">
        <v>24841.22</v>
      </c>
      <c r="E17" s="66" t="s">
        <v>36</v>
      </c>
      <c r="F17" s="66" t="s">
        <v>36</v>
      </c>
      <c r="G17" s="67">
        <v>3899</v>
      </c>
      <c r="H17" s="66">
        <v>211</v>
      </c>
      <c r="I17" s="66">
        <f t="shared" si="0"/>
        <v>18.478672985781991</v>
      </c>
      <c r="J17" s="66">
        <v>16</v>
      </c>
      <c r="K17" s="66">
        <v>1</v>
      </c>
      <c r="L17" s="67">
        <v>24841</v>
      </c>
      <c r="M17" s="67">
        <v>3899</v>
      </c>
      <c r="N17" s="65">
        <v>44498</v>
      </c>
      <c r="O17" s="64" t="s">
        <v>43</v>
      </c>
      <c r="P17" s="61"/>
      <c r="Q17" s="73"/>
    </row>
    <row r="18" spans="1:26" ht="25.35" customHeight="1">
      <c r="A18" s="63">
        <v>6</v>
      </c>
      <c r="B18" s="63">
        <v>5</v>
      </c>
      <c r="C18" s="68" t="s">
        <v>193</v>
      </c>
      <c r="D18" s="67">
        <v>24493.88</v>
      </c>
      <c r="E18" s="66">
        <v>23642.92</v>
      </c>
      <c r="F18" s="70">
        <f t="shared" ref="F18:F23" si="1">(D18-E18)/E18</f>
        <v>3.5992170171873984E-2</v>
      </c>
      <c r="G18" s="67">
        <v>3810</v>
      </c>
      <c r="H18" s="66">
        <v>113</v>
      </c>
      <c r="I18" s="66">
        <f t="shared" si="0"/>
        <v>33.716814159292035</v>
      </c>
      <c r="J18" s="66">
        <v>9</v>
      </c>
      <c r="K18" s="66">
        <v>7</v>
      </c>
      <c r="L18" s="67">
        <v>415991.08</v>
      </c>
      <c r="M18" s="67">
        <v>62089</v>
      </c>
      <c r="N18" s="65">
        <v>44456</v>
      </c>
      <c r="O18" s="64" t="s">
        <v>56</v>
      </c>
      <c r="P18" s="61"/>
      <c r="Q18" s="73"/>
    </row>
    <row r="19" spans="1:26" ht="25.35" customHeight="1">
      <c r="A19" s="63">
        <v>7</v>
      </c>
      <c r="B19" s="63">
        <v>4</v>
      </c>
      <c r="C19" s="68" t="s">
        <v>379</v>
      </c>
      <c r="D19" s="67">
        <v>19954.759999999998</v>
      </c>
      <c r="E19" s="66">
        <v>25663.599999999999</v>
      </c>
      <c r="F19" s="70">
        <f t="shared" si="1"/>
        <v>-0.22244891597437619</v>
      </c>
      <c r="G19" s="67">
        <v>3180</v>
      </c>
      <c r="H19" s="66">
        <v>124</v>
      </c>
      <c r="I19" s="66">
        <f t="shared" si="0"/>
        <v>25.64516129032258</v>
      </c>
      <c r="J19" s="66">
        <v>12</v>
      </c>
      <c r="K19" s="66">
        <v>2</v>
      </c>
      <c r="L19" s="67">
        <v>45618</v>
      </c>
      <c r="M19" s="67">
        <v>7232</v>
      </c>
      <c r="N19" s="65">
        <v>44491</v>
      </c>
      <c r="O19" s="64" t="s">
        <v>37</v>
      </c>
      <c r="P19" s="61"/>
      <c r="Q19" s="73"/>
    </row>
    <row r="20" spans="1:26" ht="25.35" customHeight="1">
      <c r="A20" s="63">
        <v>8</v>
      </c>
      <c r="B20" s="63">
        <v>7</v>
      </c>
      <c r="C20" s="68" t="s">
        <v>353</v>
      </c>
      <c r="D20" s="67">
        <v>15754.66</v>
      </c>
      <c r="E20" s="66">
        <v>15272.08</v>
      </c>
      <c r="F20" s="70">
        <f t="shared" si="1"/>
        <v>3.1598839188898956E-2</v>
      </c>
      <c r="G20" s="67">
        <v>3204</v>
      </c>
      <c r="H20" s="66">
        <v>119</v>
      </c>
      <c r="I20" s="66">
        <f t="shared" si="0"/>
        <v>26.92436974789916</v>
      </c>
      <c r="J20" s="66">
        <v>10</v>
      </c>
      <c r="K20" s="66">
        <v>7</v>
      </c>
      <c r="L20" s="67">
        <v>213642</v>
      </c>
      <c r="M20" s="67">
        <v>43531</v>
      </c>
      <c r="N20" s="65">
        <v>44456</v>
      </c>
      <c r="O20" s="64" t="s">
        <v>37</v>
      </c>
      <c r="P20" s="61"/>
      <c r="Q20" s="73"/>
    </row>
    <row r="21" spans="1:26" ht="25.35" customHeight="1">
      <c r="A21" s="63">
        <v>9</v>
      </c>
      <c r="B21" s="63">
        <v>6</v>
      </c>
      <c r="C21" s="68" t="s">
        <v>370</v>
      </c>
      <c r="D21" s="67">
        <v>12495.41</v>
      </c>
      <c r="E21" s="66">
        <v>17682.5</v>
      </c>
      <c r="F21" s="70">
        <f t="shared" si="1"/>
        <v>-0.29334596352325748</v>
      </c>
      <c r="G21" s="67">
        <v>1918</v>
      </c>
      <c r="H21" s="66">
        <v>121</v>
      </c>
      <c r="I21" s="66">
        <f t="shared" si="0"/>
        <v>15.851239669421487</v>
      </c>
      <c r="J21" s="66">
        <v>15</v>
      </c>
      <c r="K21" s="66">
        <v>2</v>
      </c>
      <c r="L21" s="67">
        <v>30471</v>
      </c>
      <c r="M21" s="67">
        <v>4853</v>
      </c>
      <c r="N21" s="65">
        <v>44491</v>
      </c>
      <c r="O21" s="64" t="s">
        <v>84</v>
      </c>
      <c r="P21" s="61"/>
    </row>
    <row r="22" spans="1:26" ht="25.35" customHeight="1">
      <c r="A22" s="63">
        <v>10</v>
      </c>
      <c r="B22" s="63">
        <v>11</v>
      </c>
      <c r="C22" s="68" t="s">
        <v>63</v>
      </c>
      <c r="D22" s="67">
        <v>3580.11</v>
      </c>
      <c r="E22" s="66">
        <v>6365.7</v>
      </c>
      <c r="F22" s="70">
        <f t="shared" si="1"/>
        <v>-0.43759366605400818</v>
      </c>
      <c r="G22" s="67">
        <v>745</v>
      </c>
      <c r="H22" s="66">
        <v>46</v>
      </c>
      <c r="I22" s="66">
        <f t="shared" si="0"/>
        <v>16.195652173913043</v>
      </c>
      <c r="J22" s="66">
        <v>5</v>
      </c>
      <c r="K22" s="66">
        <v>5</v>
      </c>
      <c r="L22" s="67">
        <v>45166.86</v>
      </c>
      <c r="M22" s="67">
        <v>9513</v>
      </c>
      <c r="N22" s="65">
        <v>44470</v>
      </c>
      <c r="O22" s="53" t="s">
        <v>41</v>
      </c>
      <c r="P22" s="61"/>
      <c r="Q22" s="73"/>
    </row>
    <row r="23" spans="1:26" ht="25.35" customHeight="1">
      <c r="A23" s="41"/>
      <c r="B23" s="41"/>
      <c r="C23" s="52" t="s">
        <v>52</v>
      </c>
      <c r="D23" s="62">
        <f>SUM(D13:D22)</f>
        <v>264006.56000000006</v>
      </c>
      <c r="E23" s="62">
        <f>SUM(E13:E21)</f>
        <v>240649.20999999996</v>
      </c>
      <c r="F23" s="20">
        <f t="shared" si="1"/>
        <v>9.7059741023043863E-2</v>
      </c>
      <c r="G23" s="62">
        <f>SUM(G13:G21)</f>
        <v>43824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9</v>
      </c>
      <c r="C25" s="68" t="s">
        <v>380</v>
      </c>
      <c r="D25" s="67">
        <v>3329.75</v>
      </c>
      <c r="E25" s="66">
        <v>7201.73</v>
      </c>
      <c r="F25" s="70">
        <f>(D25-E25)/E25</f>
        <v>-0.53764581565818215</v>
      </c>
      <c r="G25" s="67">
        <v>516</v>
      </c>
      <c r="H25" s="66">
        <v>25</v>
      </c>
      <c r="I25" s="66">
        <f t="shared" ref="I25:I34" si="2">G25/H25</f>
        <v>20.64</v>
      </c>
      <c r="J25" s="66">
        <v>5</v>
      </c>
      <c r="K25" s="66">
        <v>3</v>
      </c>
      <c r="L25" s="67">
        <v>27924</v>
      </c>
      <c r="M25" s="67">
        <v>4477</v>
      </c>
      <c r="N25" s="65">
        <v>44484</v>
      </c>
      <c r="O25" s="64" t="s">
        <v>43</v>
      </c>
      <c r="P25" s="61"/>
      <c r="Q25" s="73"/>
    </row>
    <row r="26" spans="1:26" ht="25.35" customHeight="1">
      <c r="A26" s="63">
        <v>12</v>
      </c>
      <c r="B26" s="63" t="s">
        <v>58</v>
      </c>
      <c r="C26" s="68" t="s">
        <v>342</v>
      </c>
      <c r="D26" s="67">
        <v>2456.77</v>
      </c>
      <c r="E26" s="66" t="s">
        <v>36</v>
      </c>
      <c r="F26" s="70" t="s">
        <v>36</v>
      </c>
      <c r="G26" s="67">
        <v>385</v>
      </c>
      <c r="H26" s="66">
        <v>4</v>
      </c>
      <c r="I26" s="66">
        <f t="shared" si="2"/>
        <v>96.25</v>
      </c>
      <c r="J26" s="66">
        <v>4</v>
      </c>
      <c r="K26" s="66">
        <v>0</v>
      </c>
      <c r="L26" s="67">
        <v>2457</v>
      </c>
      <c r="M26" s="67">
        <v>385</v>
      </c>
      <c r="N26" s="65" t="s">
        <v>60</v>
      </c>
      <c r="O26" s="64" t="s">
        <v>43</v>
      </c>
      <c r="P26" s="61"/>
      <c r="Q26" s="73"/>
    </row>
    <row r="27" spans="1:26" ht="25.35" customHeight="1">
      <c r="A27" s="63">
        <v>13</v>
      </c>
      <c r="B27" s="63">
        <v>8</v>
      </c>
      <c r="C27" s="68" t="s">
        <v>355</v>
      </c>
      <c r="D27" s="67">
        <v>2208.75</v>
      </c>
      <c r="E27" s="66">
        <v>8371.5400000000009</v>
      </c>
      <c r="F27" s="70">
        <f>(D27-E27)/E27</f>
        <v>-0.73615965521278048</v>
      </c>
      <c r="G27" s="67">
        <v>413</v>
      </c>
      <c r="H27" s="66">
        <v>32</v>
      </c>
      <c r="I27" s="66">
        <f t="shared" si="2"/>
        <v>12.90625</v>
      </c>
      <c r="J27" s="66">
        <v>9</v>
      </c>
      <c r="K27" s="66">
        <v>2</v>
      </c>
      <c r="L27" s="67">
        <v>10580.29</v>
      </c>
      <c r="M27" s="67">
        <v>1695</v>
      </c>
      <c r="N27" s="65">
        <v>44491</v>
      </c>
      <c r="O27" s="64" t="s">
        <v>50</v>
      </c>
      <c r="P27" s="61"/>
      <c r="Q27" s="73"/>
    </row>
    <row r="28" spans="1:26" ht="25.35" customHeight="1">
      <c r="A28" s="63">
        <v>14</v>
      </c>
      <c r="B28" s="63" t="s">
        <v>34</v>
      </c>
      <c r="C28" s="68" t="s">
        <v>364</v>
      </c>
      <c r="D28" s="67">
        <v>1758.75</v>
      </c>
      <c r="E28" s="66" t="s">
        <v>36</v>
      </c>
      <c r="F28" s="66" t="s">
        <v>36</v>
      </c>
      <c r="G28" s="67">
        <v>312</v>
      </c>
      <c r="H28" s="66">
        <v>43</v>
      </c>
      <c r="I28" s="66">
        <f t="shared" si="2"/>
        <v>7.2558139534883717</v>
      </c>
      <c r="J28" s="66">
        <v>9</v>
      </c>
      <c r="K28" s="66">
        <v>1</v>
      </c>
      <c r="L28" s="67">
        <v>1758.75</v>
      </c>
      <c r="M28" s="67">
        <v>312</v>
      </c>
      <c r="N28" s="65">
        <v>44498</v>
      </c>
      <c r="O28" s="64" t="s">
        <v>80</v>
      </c>
      <c r="P28" s="61"/>
      <c r="Q28" s="73"/>
      <c r="R28" s="73"/>
      <c r="S28" s="73"/>
      <c r="T28" s="73"/>
      <c r="U28" s="74"/>
      <c r="V28" s="74"/>
      <c r="W28" s="75"/>
      <c r="X28" s="60"/>
      <c r="Y28" s="75"/>
      <c r="Z28" s="74"/>
    </row>
    <row r="29" spans="1:26" ht="25.35" customHeight="1">
      <c r="A29" s="63">
        <v>15</v>
      </c>
      <c r="B29" s="63">
        <v>12</v>
      </c>
      <c r="C29" s="68" t="s">
        <v>317</v>
      </c>
      <c r="D29" s="67">
        <v>1747.87</v>
      </c>
      <c r="E29" s="66">
        <v>2992.89</v>
      </c>
      <c r="F29" s="70">
        <f>(D29-E29)/E29</f>
        <v>-0.41599256905532783</v>
      </c>
      <c r="G29" s="67">
        <v>380</v>
      </c>
      <c r="H29" s="66">
        <v>21</v>
      </c>
      <c r="I29" s="66">
        <f t="shared" si="2"/>
        <v>18.095238095238095</v>
      </c>
      <c r="J29" s="66">
        <v>3</v>
      </c>
      <c r="K29" s="66">
        <v>11</v>
      </c>
      <c r="L29" s="67">
        <v>172911</v>
      </c>
      <c r="M29" s="67">
        <v>37257</v>
      </c>
      <c r="N29" s="65">
        <v>44428</v>
      </c>
      <c r="O29" s="64" t="s">
        <v>39</v>
      </c>
      <c r="P29" s="61"/>
      <c r="Q29" s="73"/>
    </row>
    <row r="30" spans="1:26" ht="25.35" customHeight="1">
      <c r="A30" s="63">
        <v>16</v>
      </c>
      <c r="B30" s="69" t="s">
        <v>36</v>
      </c>
      <c r="C30" s="68" t="s">
        <v>393</v>
      </c>
      <c r="D30" s="67">
        <v>1367.96</v>
      </c>
      <c r="E30" s="66" t="s">
        <v>36</v>
      </c>
      <c r="F30" s="66" t="s">
        <v>36</v>
      </c>
      <c r="G30" s="67">
        <v>292</v>
      </c>
      <c r="H30" s="66">
        <v>6</v>
      </c>
      <c r="I30" s="66">
        <f t="shared" si="2"/>
        <v>48.666666666666664</v>
      </c>
      <c r="J30" s="66">
        <v>6</v>
      </c>
      <c r="K30" s="66" t="s">
        <v>36</v>
      </c>
      <c r="L30" s="67">
        <v>107970</v>
      </c>
      <c r="M30" s="67">
        <v>17269</v>
      </c>
      <c r="N30" s="65">
        <v>44344</v>
      </c>
      <c r="O30" s="64" t="s">
        <v>39</v>
      </c>
      <c r="P30" s="61"/>
      <c r="Q30" s="73"/>
    </row>
    <row r="31" spans="1:26" ht="25.35" customHeight="1">
      <c r="A31" s="63">
        <v>17</v>
      </c>
      <c r="B31" s="69" t="s">
        <v>36</v>
      </c>
      <c r="C31" s="68" t="s">
        <v>394</v>
      </c>
      <c r="D31" s="67">
        <v>1349.11</v>
      </c>
      <c r="E31" s="66" t="s">
        <v>36</v>
      </c>
      <c r="F31" s="66" t="s">
        <v>36</v>
      </c>
      <c r="G31" s="67">
        <v>287</v>
      </c>
      <c r="H31" s="66">
        <v>6</v>
      </c>
      <c r="I31" s="66">
        <f t="shared" si="2"/>
        <v>47.833333333333336</v>
      </c>
      <c r="J31" s="66">
        <v>6</v>
      </c>
      <c r="K31" s="66" t="s">
        <v>36</v>
      </c>
      <c r="L31" s="67">
        <v>17601</v>
      </c>
      <c r="M31" s="67">
        <v>3129</v>
      </c>
      <c r="N31" s="65">
        <v>44435</v>
      </c>
      <c r="O31" s="64" t="s">
        <v>37</v>
      </c>
      <c r="P31" s="61"/>
      <c r="Q31" s="73"/>
    </row>
    <row r="32" spans="1:26" ht="25.35" customHeight="1">
      <c r="A32" s="63">
        <v>18</v>
      </c>
      <c r="B32" s="76">
        <v>16</v>
      </c>
      <c r="C32" s="68" t="s">
        <v>395</v>
      </c>
      <c r="D32" s="67">
        <v>946.71</v>
      </c>
      <c r="E32" s="66">
        <v>376.63</v>
      </c>
      <c r="F32" s="70">
        <f>(D32-E32)/E32</f>
        <v>1.5136340705732418</v>
      </c>
      <c r="G32" s="67">
        <v>200</v>
      </c>
      <c r="H32" s="66">
        <v>14</v>
      </c>
      <c r="I32" s="66">
        <f t="shared" si="2"/>
        <v>14.285714285714286</v>
      </c>
      <c r="J32" s="66">
        <v>2</v>
      </c>
      <c r="K32" s="66">
        <v>15</v>
      </c>
      <c r="L32" s="67">
        <v>229363</v>
      </c>
      <c r="M32" s="67">
        <v>49445</v>
      </c>
      <c r="N32" s="65">
        <v>44400</v>
      </c>
      <c r="O32" s="64" t="s">
        <v>43</v>
      </c>
      <c r="P32" s="61"/>
      <c r="Q32" s="73"/>
      <c r="R32" s="73"/>
      <c r="S32" s="73"/>
      <c r="T32" s="73"/>
      <c r="U32" s="74"/>
      <c r="V32" s="74"/>
      <c r="W32" s="60"/>
      <c r="X32" s="75"/>
      <c r="Y32" s="74"/>
      <c r="Z32" s="75"/>
    </row>
    <row r="33" spans="1:26" ht="25.35" customHeight="1">
      <c r="A33" s="63">
        <v>19</v>
      </c>
      <c r="B33" s="63" t="s">
        <v>58</v>
      </c>
      <c r="C33" s="68" t="s">
        <v>297</v>
      </c>
      <c r="D33" s="67">
        <v>902.62</v>
      </c>
      <c r="E33" s="66" t="s">
        <v>36</v>
      </c>
      <c r="F33" s="70" t="s">
        <v>36</v>
      </c>
      <c r="G33" s="67">
        <v>164</v>
      </c>
      <c r="H33" s="66">
        <v>8</v>
      </c>
      <c r="I33" s="66">
        <f t="shared" si="2"/>
        <v>20.5</v>
      </c>
      <c r="J33" s="66">
        <v>3</v>
      </c>
      <c r="K33" s="66">
        <v>0</v>
      </c>
      <c r="L33" s="67">
        <v>902.62</v>
      </c>
      <c r="M33" s="67">
        <v>164</v>
      </c>
      <c r="N33" s="65" t="s">
        <v>60</v>
      </c>
      <c r="O33" s="64" t="s">
        <v>41</v>
      </c>
      <c r="P33" s="61"/>
      <c r="Q33" s="73"/>
      <c r="R33" s="73"/>
      <c r="S33" s="73"/>
      <c r="T33" s="73"/>
      <c r="U33" s="74"/>
      <c r="V33" s="74"/>
      <c r="W33" s="75"/>
      <c r="X33" s="60"/>
      <c r="Y33" s="75"/>
      <c r="Z33" s="74"/>
    </row>
    <row r="34" spans="1:26" ht="25.35" customHeight="1">
      <c r="A34" s="63">
        <v>20</v>
      </c>
      <c r="B34" s="63">
        <v>14</v>
      </c>
      <c r="C34" s="68" t="s">
        <v>254</v>
      </c>
      <c r="D34" s="67">
        <v>861</v>
      </c>
      <c r="E34" s="66">
        <v>860.25</v>
      </c>
      <c r="F34" s="70">
        <f>(D34-E34)/E34</f>
        <v>8.7183958151700091E-4</v>
      </c>
      <c r="G34" s="67">
        <v>162</v>
      </c>
      <c r="H34" s="66">
        <v>7</v>
      </c>
      <c r="I34" s="66">
        <f t="shared" si="2"/>
        <v>23.142857142857142</v>
      </c>
      <c r="J34" s="66">
        <v>3</v>
      </c>
      <c r="K34" s="66">
        <v>4</v>
      </c>
      <c r="L34" s="67">
        <v>13039.28</v>
      </c>
      <c r="M34" s="67">
        <v>2340</v>
      </c>
      <c r="N34" s="65">
        <v>44477</v>
      </c>
      <c r="O34" s="64" t="s">
        <v>50</v>
      </c>
      <c r="P34" s="61"/>
      <c r="Q34" s="73"/>
      <c r="R34" s="73"/>
      <c r="S34" s="73"/>
      <c r="T34" s="73"/>
      <c r="U34" s="74"/>
      <c r="V34" s="74"/>
      <c r="W34" s="75"/>
      <c r="X34" s="75"/>
      <c r="Y34" s="60"/>
      <c r="Z34" s="74"/>
    </row>
    <row r="35" spans="1:26" ht="25.2" customHeight="1">
      <c r="A35" s="41"/>
      <c r="B35" s="41"/>
      <c r="C35" s="52" t="s">
        <v>66</v>
      </c>
      <c r="D35" s="62">
        <f>SUM(D23:D34)</f>
        <v>280935.85000000009</v>
      </c>
      <c r="E35" s="62">
        <f t="shared" ref="E35:G35" si="3">SUM(E23:E34)</f>
        <v>260452.25</v>
      </c>
      <c r="F35" s="20">
        <f>(D35-E35)/E35</f>
        <v>7.8646277772605508E-2</v>
      </c>
      <c r="G35" s="62">
        <f t="shared" si="3"/>
        <v>46935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20</v>
      </c>
      <c r="C37" s="68" t="s">
        <v>373</v>
      </c>
      <c r="D37" s="67">
        <v>450.2</v>
      </c>
      <c r="E37" s="66">
        <v>181.3</v>
      </c>
      <c r="F37" s="70">
        <f t="shared" ref="F37:F42" si="4">(D37-E37)/E37</f>
        <v>1.4831770546056258</v>
      </c>
      <c r="G37" s="67">
        <v>117</v>
      </c>
      <c r="H37" s="66">
        <v>8</v>
      </c>
      <c r="I37" s="66">
        <f>G37/H37</f>
        <v>14.625</v>
      </c>
      <c r="J37" s="66">
        <v>2</v>
      </c>
      <c r="K37" s="66">
        <v>9</v>
      </c>
      <c r="L37" s="67">
        <v>24675.86</v>
      </c>
      <c r="M37" s="67">
        <v>5503</v>
      </c>
      <c r="N37" s="65">
        <v>44442</v>
      </c>
      <c r="O37" s="64" t="s">
        <v>101</v>
      </c>
      <c r="P37" s="61"/>
      <c r="Q37" s="73"/>
      <c r="R37" s="73"/>
      <c r="S37" s="73"/>
      <c r="T37" s="73"/>
      <c r="U37" s="74"/>
      <c r="V37" s="74"/>
      <c r="W37" s="75"/>
      <c r="X37" s="60"/>
      <c r="Y37" s="75"/>
      <c r="Z37" s="74"/>
    </row>
    <row r="38" spans="1:26" ht="25.35" customHeight="1">
      <c r="A38" s="63">
        <v>22</v>
      </c>
      <c r="B38" s="76">
        <v>13</v>
      </c>
      <c r="C38" s="68" t="s">
        <v>387</v>
      </c>
      <c r="D38" s="67">
        <v>381.5</v>
      </c>
      <c r="E38" s="66">
        <v>2580.0700000000002</v>
      </c>
      <c r="F38" s="70">
        <f t="shared" si="4"/>
        <v>-0.85213579476525836</v>
      </c>
      <c r="G38" s="67">
        <v>85</v>
      </c>
      <c r="H38" s="66">
        <v>17</v>
      </c>
      <c r="I38" s="66">
        <f>G38/H38</f>
        <v>5</v>
      </c>
      <c r="J38" s="66">
        <v>5</v>
      </c>
      <c r="K38" s="66">
        <v>2</v>
      </c>
      <c r="L38" s="67">
        <v>2962</v>
      </c>
      <c r="M38" s="67">
        <v>527</v>
      </c>
      <c r="N38" s="65">
        <v>44491</v>
      </c>
      <c r="O38" s="64" t="s">
        <v>84</v>
      </c>
      <c r="P38" s="61"/>
      <c r="Q38" s="73"/>
      <c r="R38" s="73"/>
      <c r="S38" s="73"/>
      <c r="T38" s="73"/>
      <c r="U38" s="74"/>
      <c r="V38" s="74"/>
      <c r="W38" s="75"/>
      <c r="X38" s="60"/>
      <c r="Y38" s="75"/>
      <c r="Z38" s="74"/>
    </row>
    <row r="39" spans="1:26" ht="25.35" customHeight="1">
      <c r="A39" s="63">
        <v>23</v>
      </c>
      <c r="B39" s="63">
        <v>18</v>
      </c>
      <c r="C39" s="55" t="s">
        <v>305</v>
      </c>
      <c r="D39" s="67">
        <v>199</v>
      </c>
      <c r="E39" s="67">
        <v>218</v>
      </c>
      <c r="F39" s="70">
        <f t="shared" si="4"/>
        <v>-8.7155963302752298E-2</v>
      </c>
      <c r="G39" s="67">
        <v>44</v>
      </c>
      <c r="H39" s="66" t="s">
        <v>36</v>
      </c>
      <c r="I39" s="66" t="s">
        <v>36</v>
      </c>
      <c r="J39" s="66">
        <v>1</v>
      </c>
      <c r="K39" s="66">
        <v>25</v>
      </c>
      <c r="L39" s="67">
        <v>14634</v>
      </c>
      <c r="M39" s="67">
        <v>2631</v>
      </c>
      <c r="N39" s="65">
        <v>44330</v>
      </c>
      <c r="O39" s="64" t="s">
        <v>82</v>
      </c>
      <c r="P39" s="61"/>
      <c r="Q39" s="73"/>
      <c r="R39" s="73"/>
      <c r="S39" s="73"/>
      <c r="T39" s="73"/>
      <c r="U39" s="74"/>
      <c r="V39" s="74"/>
      <c r="W39" s="60"/>
      <c r="X39" s="74"/>
      <c r="Y39" s="75"/>
      <c r="Z39" s="75"/>
    </row>
    <row r="40" spans="1:26" ht="25.35" customHeight="1">
      <c r="A40" s="63">
        <v>24</v>
      </c>
      <c r="B40" s="76">
        <v>19</v>
      </c>
      <c r="C40" s="68" t="s">
        <v>374</v>
      </c>
      <c r="D40" s="67">
        <v>149</v>
      </c>
      <c r="E40" s="66">
        <v>187</v>
      </c>
      <c r="F40" s="70">
        <f t="shared" si="4"/>
        <v>-0.20320855614973263</v>
      </c>
      <c r="G40" s="67">
        <v>30</v>
      </c>
      <c r="H40" s="66" t="s">
        <v>36</v>
      </c>
      <c r="I40" s="66" t="s">
        <v>36</v>
      </c>
      <c r="J40" s="66">
        <v>1</v>
      </c>
      <c r="K40" s="66">
        <v>3</v>
      </c>
      <c r="L40" s="67">
        <v>900</v>
      </c>
      <c r="M40" s="67">
        <v>177</v>
      </c>
      <c r="N40" s="65">
        <v>44484</v>
      </c>
      <c r="O40" s="64" t="s">
        <v>82</v>
      </c>
      <c r="P40" s="61"/>
      <c r="Q40" s="73"/>
      <c r="R40" s="73"/>
      <c r="S40" s="73"/>
      <c r="T40" s="73"/>
      <c r="U40" s="74"/>
      <c r="V40" s="74"/>
      <c r="W40" s="75"/>
      <c r="X40" s="60"/>
      <c r="Y40" s="75"/>
      <c r="Z40" s="74"/>
    </row>
    <row r="41" spans="1:26" ht="25.35" customHeight="1">
      <c r="A41" s="63">
        <v>25</v>
      </c>
      <c r="B41" s="63">
        <v>24</v>
      </c>
      <c r="C41" s="68" t="s">
        <v>224</v>
      </c>
      <c r="D41" s="67">
        <v>49</v>
      </c>
      <c r="E41" s="67">
        <v>56</v>
      </c>
      <c r="F41" s="70">
        <f t="shared" si="4"/>
        <v>-0.125</v>
      </c>
      <c r="G41" s="67">
        <v>7</v>
      </c>
      <c r="H41" s="66">
        <v>1</v>
      </c>
      <c r="I41" s="66">
        <f>G41/H41</f>
        <v>7</v>
      </c>
      <c r="J41" s="66">
        <v>1</v>
      </c>
      <c r="K41" s="66">
        <v>11</v>
      </c>
      <c r="L41" s="67">
        <v>11419.86</v>
      </c>
      <c r="M41" s="67">
        <v>2409</v>
      </c>
      <c r="N41" s="65">
        <v>44421</v>
      </c>
      <c r="O41" s="64" t="s">
        <v>50</v>
      </c>
      <c r="P41" s="61"/>
      <c r="Q41" s="73"/>
      <c r="R41" s="73"/>
      <c r="S41" s="73"/>
      <c r="T41" s="73"/>
      <c r="U41" s="74"/>
      <c r="V41" s="74"/>
      <c r="W41" s="60"/>
      <c r="X41" s="75"/>
      <c r="Y41" s="74"/>
      <c r="Z41" s="75"/>
    </row>
    <row r="42" spans="1:26" ht="25.35" customHeight="1">
      <c r="A42" s="41"/>
      <c r="B42" s="41"/>
      <c r="C42" s="52" t="s">
        <v>174</v>
      </c>
      <c r="D42" s="62">
        <f>SUM(D35:D41)</f>
        <v>282164.5500000001</v>
      </c>
      <c r="E42" s="62">
        <f t="shared" ref="E42:G42" si="5">SUM(E35:E41)</f>
        <v>263674.62</v>
      </c>
      <c r="F42" s="20">
        <f t="shared" si="4"/>
        <v>7.0124041517534416E-2</v>
      </c>
      <c r="G42" s="62">
        <f t="shared" si="5"/>
        <v>47218</v>
      </c>
      <c r="H42" s="62"/>
      <c r="I42" s="43"/>
      <c r="J42" s="42"/>
      <c r="K42" s="44"/>
      <c r="L42" s="45"/>
      <c r="M42" s="49"/>
      <c r="N42" s="46"/>
      <c r="O42" s="53"/>
    </row>
    <row r="43" spans="1:26" ht="23.1" customHeight="1"/>
    <row r="44" spans="1:26" ht="17.25" customHeight="1"/>
    <row r="57" spans="16:18">
      <c r="R57" s="61"/>
    </row>
    <row r="60" spans="16:18">
      <c r="P60" s="61"/>
    </row>
    <row r="64" spans="16:18" ht="12" customHeight="1"/>
  </sheetData>
  <sortState xmlns:xlrd2="http://schemas.microsoft.com/office/spreadsheetml/2017/richdata2" ref="B13:O41">
    <sortCondition descending="1" ref="D13:D41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A6E22-FE32-482C-BD15-745C59C2BB89}">
  <dimension ref="A1:AA63"/>
  <sheetViews>
    <sheetView zoomScale="60" zoomScaleNormal="60" workbookViewId="0">
      <selection activeCell="A31" sqref="A31:XFD3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5" width="12" style="1" bestFit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396</v>
      </c>
      <c r="F1" s="30"/>
      <c r="G1" s="30"/>
      <c r="H1" s="30"/>
      <c r="I1" s="30"/>
    </row>
    <row r="2" spans="1:27" ht="19.5" customHeight="1">
      <c r="E2" s="30" t="s">
        <v>397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>
      <c r="A6" s="207"/>
      <c r="B6" s="207"/>
      <c r="C6" s="212"/>
      <c r="D6" s="32" t="s">
        <v>391</v>
      </c>
      <c r="E6" s="32" t="s">
        <v>398</v>
      </c>
      <c r="F6" s="212"/>
      <c r="G6" s="32" t="s">
        <v>391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>
      <c r="A10" s="207"/>
      <c r="B10" s="207"/>
      <c r="C10" s="212"/>
      <c r="D10" s="84" t="s">
        <v>392</v>
      </c>
      <c r="E10" s="84" t="s">
        <v>399</v>
      </c>
      <c r="F10" s="212"/>
      <c r="G10" s="84" t="s">
        <v>392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2"/>
      <c r="Z12" s="4"/>
    </row>
    <row r="13" spans="1:27" ht="25.35" customHeight="1">
      <c r="A13" s="63">
        <v>1</v>
      </c>
      <c r="B13" s="63">
        <v>1</v>
      </c>
      <c r="C13" s="68" t="s">
        <v>332</v>
      </c>
      <c r="D13" s="67">
        <v>78501.69</v>
      </c>
      <c r="E13" s="66">
        <v>132459.74</v>
      </c>
      <c r="F13" s="70">
        <f>(D13-E13)/E13</f>
        <v>-0.40735434026973022</v>
      </c>
      <c r="G13" s="67">
        <v>10788</v>
      </c>
      <c r="H13" s="66">
        <v>272</v>
      </c>
      <c r="I13" s="66">
        <f t="shared" ref="I13:I22" si="0">G13/H13</f>
        <v>39.661764705882355</v>
      </c>
      <c r="J13" s="66">
        <v>13</v>
      </c>
      <c r="K13" s="66">
        <v>2</v>
      </c>
      <c r="L13" s="67">
        <v>225594.05</v>
      </c>
      <c r="M13" s="67">
        <v>32128</v>
      </c>
      <c r="N13" s="65">
        <v>44484</v>
      </c>
      <c r="O13" s="64" t="s">
        <v>142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7" ht="25.35" customHeight="1">
      <c r="A14" s="63">
        <v>2</v>
      </c>
      <c r="B14" s="63">
        <v>3</v>
      </c>
      <c r="C14" s="68" t="s">
        <v>265</v>
      </c>
      <c r="D14" s="67">
        <v>40790.300000000003</v>
      </c>
      <c r="E14" s="66">
        <v>52487.040000000001</v>
      </c>
      <c r="F14" s="70">
        <f>(D14-E14)/E14</f>
        <v>-0.22285005974808253</v>
      </c>
      <c r="G14" s="67">
        <v>6481</v>
      </c>
      <c r="H14" s="66">
        <v>158</v>
      </c>
      <c r="I14" s="66">
        <f t="shared" si="0"/>
        <v>41.018987341772153</v>
      </c>
      <c r="J14" s="66">
        <v>9</v>
      </c>
      <c r="K14" s="66">
        <v>4</v>
      </c>
      <c r="L14" s="67">
        <v>325317</v>
      </c>
      <c r="M14" s="67">
        <v>47892</v>
      </c>
      <c r="N14" s="65">
        <v>44470</v>
      </c>
      <c r="O14" s="64" t="s">
        <v>37</v>
      </c>
      <c r="P14" s="61"/>
      <c r="Q14" s="73"/>
      <c r="R14" s="73"/>
      <c r="S14" s="73"/>
      <c r="T14" s="73"/>
      <c r="U14" s="74"/>
      <c r="V14" s="74"/>
      <c r="W14" s="75"/>
      <c r="X14" s="74"/>
      <c r="Y14" s="60"/>
      <c r="Z14" s="75"/>
    </row>
    <row r="15" spans="1:27" ht="25.35" customHeight="1">
      <c r="A15" s="63">
        <v>3</v>
      </c>
      <c r="B15" s="63">
        <v>2</v>
      </c>
      <c r="C15" s="68" t="s">
        <v>345</v>
      </c>
      <c r="D15" s="67">
        <v>39096.120000000003</v>
      </c>
      <c r="E15" s="66">
        <v>57157.64</v>
      </c>
      <c r="F15" s="70">
        <f>(D15-E15)/E15</f>
        <v>-0.31599485213175349</v>
      </c>
      <c r="G15" s="67">
        <v>7860</v>
      </c>
      <c r="H15" s="66">
        <v>285</v>
      </c>
      <c r="I15" s="66">
        <f t="shared" si="0"/>
        <v>27.578947368421051</v>
      </c>
      <c r="J15" s="66">
        <v>19</v>
      </c>
      <c r="K15" s="66">
        <v>3</v>
      </c>
      <c r="L15" s="67">
        <v>159556</v>
      </c>
      <c r="M15" s="67">
        <v>32134</v>
      </c>
      <c r="N15" s="65">
        <v>44477</v>
      </c>
      <c r="O15" s="64" t="s">
        <v>37</v>
      </c>
      <c r="P15" s="61"/>
      <c r="R15" s="54"/>
      <c r="T15" s="61"/>
      <c r="U15" s="60"/>
      <c r="V15" s="60"/>
      <c r="W15" s="60"/>
      <c r="X15" s="60"/>
      <c r="Y15" s="61"/>
      <c r="Z15" s="60"/>
    </row>
    <row r="16" spans="1:27" ht="25.35" customHeight="1">
      <c r="A16" s="63">
        <v>4</v>
      </c>
      <c r="B16" s="63" t="s">
        <v>34</v>
      </c>
      <c r="C16" s="68" t="s">
        <v>379</v>
      </c>
      <c r="D16" s="67">
        <v>25663.599999999999</v>
      </c>
      <c r="E16" s="66" t="s">
        <v>36</v>
      </c>
      <c r="F16" s="66" t="s">
        <v>36</v>
      </c>
      <c r="G16" s="67">
        <v>4052</v>
      </c>
      <c r="H16" s="66">
        <v>161</v>
      </c>
      <c r="I16" s="66">
        <f t="shared" si="0"/>
        <v>25.167701863354036</v>
      </c>
      <c r="J16" s="66">
        <v>15</v>
      </c>
      <c r="K16" s="66">
        <v>1</v>
      </c>
      <c r="L16" s="67">
        <v>25664</v>
      </c>
      <c r="M16" s="67">
        <v>4052</v>
      </c>
      <c r="N16" s="65">
        <v>44491</v>
      </c>
      <c r="O16" s="64" t="s">
        <v>37</v>
      </c>
      <c r="P16" s="61"/>
      <c r="R16" s="54"/>
      <c r="T16" s="61"/>
      <c r="U16" s="60"/>
      <c r="V16" s="60"/>
      <c r="W16" s="60"/>
      <c r="X16" s="60"/>
      <c r="Y16" s="61"/>
      <c r="Z16" s="60"/>
    </row>
    <row r="17" spans="1:26" ht="25.35" customHeight="1">
      <c r="A17" s="63">
        <v>5</v>
      </c>
      <c r="B17" s="63">
        <v>4</v>
      </c>
      <c r="C17" s="68" t="s">
        <v>193</v>
      </c>
      <c r="D17" s="67">
        <v>23642.92</v>
      </c>
      <c r="E17" s="66">
        <v>26869.59</v>
      </c>
      <c r="F17" s="70">
        <f>(D17-E17)/E17</f>
        <v>-0.12008631318899923</v>
      </c>
      <c r="G17" s="67">
        <v>3745</v>
      </c>
      <c r="H17" s="66">
        <v>115</v>
      </c>
      <c r="I17" s="66">
        <f t="shared" si="0"/>
        <v>32.565217391304351</v>
      </c>
      <c r="J17" s="66">
        <v>9</v>
      </c>
      <c r="K17" s="66">
        <v>6</v>
      </c>
      <c r="L17" s="67">
        <v>391497.2</v>
      </c>
      <c r="M17" s="67">
        <v>58279</v>
      </c>
      <c r="N17" s="65">
        <v>44456</v>
      </c>
      <c r="O17" s="64" t="s">
        <v>56</v>
      </c>
      <c r="P17" s="61"/>
      <c r="Q17" s="73"/>
      <c r="R17" s="73"/>
      <c r="S17" s="73"/>
      <c r="T17" s="73"/>
      <c r="U17" s="74"/>
      <c r="V17" s="74"/>
      <c r="W17" s="75"/>
      <c r="X17" s="75"/>
      <c r="Y17" s="74"/>
      <c r="Z17" s="60"/>
    </row>
    <row r="18" spans="1:26" ht="25.35" customHeight="1">
      <c r="A18" s="63">
        <v>6</v>
      </c>
      <c r="B18" s="63" t="s">
        <v>34</v>
      </c>
      <c r="C18" s="68" t="s">
        <v>370</v>
      </c>
      <c r="D18" s="67">
        <v>17682.5</v>
      </c>
      <c r="E18" s="66" t="s">
        <v>36</v>
      </c>
      <c r="F18" s="66" t="s">
        <v>36</v>
      </c>
      <c r="G18" s="67">
        <v>2881</v>
      </c>
      <c r="H18" s="66">
        <v>189</v>
      </c>
      <c r="I18" s="66">
        <f t="shared" si="0"/>
        <v>15.243386243386244</v>
      </c>
      <c r="J18" s="66">
        <v>19</v>
      </c>
      <c r="K18" s="66">
        <v>1</v>
      </c>
      <c r="L18" s="67">
        <v>17976</v>
      </c>
      <c r="M18" s="67">
        <v>2935</v>
      </c>
      <c r="N18" s="65">
        <v>44491</v>
      </c>
      <c r="O18" s="64" t="s">
        <v>84</v>
      </c>
      <c r="P18" s="61"/>
      <c r="Q18" s="73"/>
      <c r="R18" s="73"/>
      <c r="S18" s="73"/>
      <c r="T18" s="73"/>
      <c r="U18" s="74"/>
      <c r="V18" s="74"/>
      <c r="W18" s="75"/>
      <c r="X18" s="75"/>
      <c r="Y18" s="74"/>
      <c r="Z18" s="60"/>
    </row>
    <row r="19" spans="1:26" ht="25.35" customHeight="1">
      <c r="A19" s="63">
        <v>7</v>
      </c>
      <c r="B19" s="63">
        <v>5</v>
      </c>
      <c r="C19" s="68" t="s">
        <v>353</v>
      </c>
      <c r="D19" s="67">
        <v>15272.08</v>
      </c>
      <c r="E19" s="66">
        <v>19218.7</v>
      </c>
      <c r="F19" s="70">
        <f>(D19-E19)/E19</f>
        <v>-0.2053531196178722</v>
      </c>
      <c r="G19" s="67">
        <v>3099</v>
      </c>
      <c r="H19" s="66">
        <v>137</v>
      </c>
      <c r="I19" s="66">
        <f t="shared" si="0"/>
        <v>22.62043795620438</v>
      </c>
      <c r="J19" s="66">
        <v>10</v>
      </c>
      <c r="K19" s="66">
        <v>6</v>
      </c>
      <c r="L19" s="67">
        <v>197888</v>
      </c>
      <c r="M19" s="67">
        <v>40327</v>
      </c>
      <c r="N19" s="65">
        <v>44456</v>
      </c>
      <c r="O19" s="64" t="s">
        <v>37</v>
      </c>
      <c r="P19" s="61"/>
      <c r="Q19" s="73"/>
      <c r="R19" s="73"/>
      <c r="S19" s="73"/>
      <c r="T19" s="73"/>
      <c r="U19" s="74"/>
      <c r="V19" s="74"/>
      <c r="W19" s="75"/>
      <c r="X19" s="75"/>
      <c r="Y19" s="74"/>
      <c r="Z19" s="60"/>
    </row>
    <row r="20" spans="1:26" ht="25.35" customHeight="1">
      <c r="A20" s="63">
        <v>8</v>
      </c>
      <c r="B20" s="63" t="s">
        <v>34</v>
      </c>
      <c r="C20" s="68" t="s">
        <v>355</v>
      </c>
      <c r="D20" s="67">
        <v>8371.5400000000009</v>
      </c>
      <c r="E20" s="66" t="s">
        <v>36</v>
      </c>
      <c r="F20" s="66" t="s">
        <v>36</v>
      </c>
      <c r="G20" s="67">
        <v>1282</v>
      </c>
      <c r="H20" s="66">
        <v>81</v>
      </c>
      <c r="I20" s="66">
        <f t="shared" si="0"/>
        <v>15.82716049382716</v>
      </c>
      <c r="J20" s="66">
        <v>12</v>
      </c>
      <c r="K20" s="66">
        <v>1</v>
      </c>
      <c r="L20" s="67">
        <v>8371.5400000000009</v>
      </c>
      <c r="M20" s="67">
        <v>1282</v>
      </c>
      <c r="N20" s="65">
        <v>44491</v>
      </c>
      <c r="O20" s="64" t="s">
        <v>50</v>
      </c>
      <c r="P20" s="61"/>
      <c r="Q20" s="73"/>
      <c r="R20" s="73"/>
      <c r="S20" s="73"/>
      <c r="T20" s="73"/>
      <c r="U20" s="74"/>
      <c r="V20" s="74"/>
      <c r="W20" s="75"/>
      <c r="X20" s="75"/>
      <c r="Y20" s="74"/>
      <c r="Z20" s="60"/>
    </row>
    <row r="21" spans="1:26" ht="25.35" customHeight="1">
      <c r="A21" s="63">
        <v>9</v>
      </c>
      <c r="B21" s="63">
        <v>6</v>
      </c>
      <c r="C21" s="68" t="s">
        <v>380</v>
      </c>
      <c r="D21" s="67">
        <v>7201.73</v>
      </c>
      <c r="E21" s="66">
        <v>17392.37</v>
      </c>
      <c r="F21" s="70">
        <f>(D21-E21)/E21</f>
        <v>-0.58592589739063738</v>
      </c>
      <c r="G21" s="67">
        <v>1149</v>
      </c>
      <c r="H21" s="66">
        <v>82</v>
      </c>
      <c r="I21" s="66">
        <f t="shared" si="0"/>
        <v>14.012195121951219</v>
      </c>
      <c r="J21" s="66">
        <v>12</v>
      </c>
      <c r="K21" s="66">
        <v>2</v>
      </c>
      <c r="L21" s="67">
        <v>24594</v>
      </c>
      <c r="M21" s="67">
        <v>3961</v>
      </c>
      <c r="N21" s="65">
        <v>44484</v>
      </c>
      <c r="O21" s="64" t="s">
        <v>43</v>
      </c>
      <c r="P21" s="61"/>
      <c r="R21" s="54"/>
      <c r="T21" s="61"/>
      <c r="U21" s="60"/>
      <c r="V21" s="60"/>
      <c r="W21" s="60"/>
      <c r="X21" s="60"/>
      <c r="Y21" s="61"/>
      <c r="Z21" s="60"/>
    </row>
    <row r="22" spans="1:26" ht="25.35" customHeight="1">
      <c r="A22" s="63">
        <v>10</v>
      </c>
      <c r="B22" s="63">
        <v>8</v>
      </c>
      <c r="C22" s="68" t="s">
        <v>187</v>
      </c>
      <c r="D22" s="67">
        <v>6638.33</v>
      </c>
      <c r="E22" s="66">
        <v>4237</v>
      </c>
      <c r="F22" s="70">
        <f>(D22-E22)/E22</f>
        <v>0.56675241916450314</v>
      </c>
      <c r="G22" s="67">
        <v>1134</v>
      </c>
      <c r="H22" s="66">
        <v>18</v>
      </c>
      <c r="I22" s="66">
        <f t="shared" si="0"/>
        <v>63</v>
      </c>
      <c r="J22" s="66">
        <v>6</v>
      </c>
      <c r="K22" s="66">
        <v>6</v>
      </c>
      <c r="L22" s="67">
        <v>79479</v>
      </c>
      <c r="M22" s="67">
        <v>13780</v>
      </c>
      <c r="N22" s="65">
        <v>44456</v>
      </c>
      <c r="O22" s="64" t="s">
        <v>182</v>
      </c>
      <c r="P22" s="61"/>
      <c r="R22" s="54"/>
      <c r="T22" s="61"/>
      <c r="U22" s="60"/>
      <c r="V22" s="60"/>
      <c r="W22" s="60"/>
      <c r="X22" s="60"/>
      <c r="Y22" s="61"/>
      <c r="Z22" s="60"/>
    </row>
    <row r="23" spans="1:26" ht="25.35" customHeight="1">
      <c r="A23" s="41"/>
      <c r="B23" s="41"/>
      <c r="C23" s="52" t="s">
        <v>52</v>
      </c>
      <c r="D23" s="62">
        <f>SUM(D13:D22)</f>
        <v>262860.81</v>
      </c>
      <c r="E23" s="62">
        <f t="shared" ref="E23:G23" si="1">SUM(E13:E22)</f>
        <v>309822.08000000002</v>
      </c>
      <c r="F23" s="20">
        <f>(D23-E23)/E23</f>
        <v>-0.15157496199108861</v>
      </c>
      <c r="G23" s="62">
        <f t="shared" si="1"/>
        <v>42471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7</v>
      </c>
      <c r="C25" s="68" t="s">
        <v>63</v>
      </c>
      <c r="D25" s="67">
        <v>6365.7</v>
      </c>
      <c r="E25" s="66">
        <v>8137.3</v>
      </c>
      <c r="F25" s="70">
        <f>(D25-E25)/E25</f>
        <v>-0.2177134921902843</v>
      </c>
      <c r="G25" s="67">
        <v>1337</v>
      </c>
      <c r="H25" s="66">
        <v>90</v>
      </c>
      <c r="I25" s="66">
        <f t="shared" ref="I25:I31" si="2">G25/H25</f>
        <v>14.855555555555556</v>
      </c>
      <c r="J25" s="66">
        <v>12</v>
      </c>
      <c r="K25" s="66">
        <v>4</v>
      </c>
      <c r="L25" s="67">
        <v>41586.75</v>
      </c>
      <c r="M25" s="67">
        <v>8768</v>
      </c>
      <c r="N25" s="65">
        <v>44470</v>
      </c>
      <c r="O25" s="53" t="s">
        <v>41</v>
      </c>
      <c r="P25" s="61"/>
      <c r="Q25" s="73"/>
      <c r="R25" s="73"/>
      <c r="S25" s="73"/>
      <c r="T25" s="73"/>
      <c r="U25" s="74"/>
      <c r="V25" s="74"/>
      <c r="W25" s="75"/>
      <c r="X25" s="60"/>
      <c r="Y25" s="75"/>
      <c r="Z25" s="74"/>
    </row>
    <row r="26" spans="1:26" ht="25.35" customHeight="1">
      <c r="A26" s="63">
        <v>12</v>
      </c>
      <c r="B26" s="63">
        <v>9</v>
      </c>
      <c r="C26" s="68" t="s">
        <v>317</v>
      </c>
      <c r="D26" s="67">
        <v>2992.89</v>
      </c>
      <c r="E26" s="66">
        <v>4087.96</v>
      </c>
      <c r="F26" s="70">
        <f>(D26-E26)/E26</f>
        <v>-0.26787688724938602</v>
      </c>
      <c r="G26" s="67">
        <v>604</v>
      </c>
      <c r="H26" s="66">
        <v>40</v>
      </c>
      <c r="I26" s="66">
        <f t="shared" si="2"/>
        <v>15.1</v>
      </c>
      <c r="J26" s="66">
        <v>6</v>
      </c>
      <c r="K26" s="66">
        <v>10</v>
      </c>
      <c r="L26" s="67">
        <v>171163</v>
      </c>
      <c r="M26" s="67">
        <v>36877</v>
      </c>
      <c r="N26" s="65">
        <v>44428</v>
      </c>
      <c r="O26" s="64" t="s">
        <v>39</v>
      </c>
      <c r="P26" s="61"/>
      <c r="Q26" s="73"/>
      <c r="R26" s="73"/>
      <c r="S26" s="73"/>
      <c r="T26" s="73"/>
      <c r="U26" s="74"/>
      <c r="V26" s="74"/>
      <c r="W26" s="75"/>
      <c r="X26" s="60"/>
      <c r="Y26" s="75"/>
      <c r="Z26" s="74"/>
    </row>
    <row r="27" spans="1:26" ht="25.35" customHeight="1">
      <c r="A27" s="63">
        <v>13</v>
      </c>
      <c r="B27" s="63" t="s">
        <v>34</v>
      </c>
      <c r="C27" s="68" t="s">
        <v>387</v>
      </c>
      <c r="D27" s="67">
        <v>2580.0700000000002</v>
      </c>
      <c r="E27" s="66" t="s">
        <v>36</v>
      </c>
      <c r="F27" s="66" t="s">
        <v>36</v>
      </c>
      <c r="G27" s="67">
        <v>442</v>
      </c>
      <c r="H27" s="66">
        <v>63</v>
      </c>
      <c r="I27" s="66">
        <f t="shared" si="2"/>
        <v>7.0158730158730158</v>
      </c>
      <c r="J27" s="66">
        <v>13</v>
      </c>
      <c r="K27" s="66">
        <v>1</v>
      </c>
      <c r="L27" s="67">
        <v>2580</v>
      </c>
      <c r="M27" s="67">
        <v>442</v>
      </c>
      <c r="N27" s="65">
        <v>44491</v>
      </c>
      <c r="O27" s="64" t="s">
        <v>84</v>
      </c>
      <c r="P27" s="61"/>
      <c r="Q27" s="73"/>
      <c r="R27" s="73"/>
      <c r="S27" s="73"/>
      <c r="T27" s="73"/>
      <c r="U27" s="74"/>
      <c r="V27" s="74"/>
      <c r="W27" s="75"/>
      <c r="X27" s="75"/>
      <c r="Y27" s="60"/>
      <c r="Z27" s="74"/>
    </row>
    <row r="28" spans="1:26" ht="25.35" customHeight="1">
      <c r="A28" s="63">
        <v>14</v>
      </c>
      <c r="B28" s="63">
        <v>10</v>
      </c>
      <c r="C28" s="68" t="s">
        <v>254</v>
      </c>
      <c r="D28" s="67">
        <v>860.25</v>
      </c>
      <c r="E28" s="66">
        <v>2950.5</v>
      </c>
      <c r="F28" s="70">
        <f>(D28-E28)/E28</f>
        <v>-0.70843924758515509</v>
      </c>
      <c r="G28" s="67">
        <v>160</v>
      </c>
      <c r="H28" s="66">
        <v>12</v>
      </c>
      <c r="I28" s="66">
        <f t="shared" si="2"/>
        <v>13.333333333333334</v>
      </c>
      <c r="J28" s="66">
        <v>6</v>
      </c>
      <c r="K28" s="66">
        <v>3</v>
      </c>
      <c r="L28" s="67">
        <v>12163.78</v>
      </c>
      <c r="M28" s="67">
        <v>2174</v>
      </c>
      <c r="N28" s="65">
        <v>44477</v>
      </c>
      <c r="O28" s="64" t="s">
        <v>50</v>
      </c>
      <c r="P28" s="61"/>
      <c r="Q28" s="73"/>
      <c r="R28" s="73"/>
      <c r="S28" s="73"/>
      <c r="T28" s="73"/>
      <c r="U28" s="74"/>
      <c r="V28" s="74"/>
      <c r="W28" s="75"/>
      <c r="X28" s="75"/>
      <c r="Y28" s="60"/>
      <c r="Z28" s="74"/>
    </row>
    <row r="29" spans="1:26" ht="25.35" customHeight="1">
      <c r="A29" s="63">
        <v>15</v>
      </c>
      <c r="B29" s="63" t="s">
        <v>58</v>
      </c>
      <c r="C29" s="68" t="s">
        <v>335</v>
      </c>
      <c r="D29" s="67">
        <v>515.49</v>
      </c>
      <c r="E29" s="66" t="s">
        <v>36</v>
      </c>
      <c r="F29" s="66" t="s">
        <v>36</v>
      </c>
      <c r="G29" s="67">
        <v>113</v>
      </c>
      <c r="H29" s="66">
        <v>3</v>
      </c>
      <c r="I29" s="66">
        <f t="shared" si="2"/>
        <v>37.666666666666664</v>
      </c>
      <c r="J29" s="66">
        <v>3</v>
      </c>
      <c r="K29" s="66">
        <v>0</v>
      </c>
      <c r="L29" s="67">
        <v>515</v>
      </c>
      <c r="M29" s="67">
        <v>113</v>
      </c>
      <c r="N29" s="65" t="s">
        <v>60</v>
      </c>
      <c r="O29" s="64" t="s">
        <v>43</v>
      </c>
      <c r="P29" s="61"/>
      <c r="Q29" s="73"/>
      <c r="R29" s="73"/>
      <c r="S29" s="73"/>
      <c r="T29" s="73"/>
      <c r="U29" s="74"/>
      <c r="V29" s="74"/>
      <c r="W29" s="75"/>
      <c r="X29" s="74"/>
      <c r="Y29" s="60"/>
      <c r="Z29" s="75"/>
    </row>
    <row r="30" spans="1:26" ht="25.35" customHeight="1">
      <c r="A30" s="63">
        <v>16</v>
      </c>
      <c r="B30" s="63">
        <v>11</v>
      </c>
      <c r="C30" s="68" t="s">
        <v>395</v>
      </c>
      <c r="D30" s="67">
        <v>376.63</v>
      </c>
      <c r="E30" s="66">
        <v>1149.29</v>
      </c>
      <c r="F30" s="70">
        <f>(D30-E30)/E30</f>
        <v>-0.67229332892481442</v>
      </c>
      <c r="G30" s="67">
        <v>79</v>
      </c>
      <c r="H30" s="66">
        <v>1</v>
      </c>
      <c r="I30" s="66">
        <f t="shared" si="2"/>
        <v>79</v>
      </c>
      <c r="J30" s="66">
        <v>1</v>
      </c>
      <c r="K30" s="66">
        <v>14</v>
      </c>
      <c r="L30" s="67">
        <v>228416</v>
      </c>
      <c r="M30" s="67">
        <v>49245</v>
      </c>
      <c r="N30" s="65">
        <v>44400</v>
      </c>
      <c r="O30" s="64" t="s">
        <v>43</v>
      </c>
      <c r="P30" s="61"/>
      <c r="Q30" s="73"/>
      <c r="R30" s="73"/>
      <c r="S30" s="73"/>
      <c r="T30" s="73"/>
      <c r="U30" s="74"/>
      <c r="V30" s="74"/>
      <c r="W30" s="75"/>
      <c r="X30" s="75"/>
      <c r="Y30" s="60"/>
      <c r="Z30" s="74"/>
    </row>
    <row r="31" spans="1:26" ht="25.35" customHeight="1">
      <c r="A31" s="63">
        <v>17</v>
      </c>
      <c r="B31" s="69" t="s">
        <v>36</v>
      </c>
      <c r="C31" s="55" t="s">
        <v>109</v>
      </c>
      <c r="D31" s="67">
        <v>242</v>
      </c>
      <c r="E31" s="66" t="s">
        <v>36</v>
      </c>
      <c r="F31" s="66" t="s">
        <v>36</v>
      </c>
      <c r="G31" s="67">
        <v>50</v>
      </c>
      <c r="H31" s="66">
        <v>3</v>
      </c>
      <c r="I31" s="66">
        <f t="shared" si="2"/>
        <v>16.666666666666668</v>
      </c>
      <c r="J31" s="66">
        <v>2</v>
      </c>
      <c r="K31" s="66" t="s">
        <v>36</v>
      </c>
      <c r="L31" s="67">
        <v>129732</v>
      </c>
      <c r="M31" s="67">
        <v>22369</v>
      </c>
      <c r="N31" s="65">
        <v>43868</v>
      </c>
      <c r="O31" s="64" t="s">
        <v>84</v>
      </c>
      <c r="P31" s="61"/>
      <c r="Q31" s="73"/>
      <c r="R31" s="73"/>
      <c r="S31" s="73"/>
      <c r="T31" s="73"/>
      <c r="U31" s="74"/>
      <c r="V31" s="74"/>
      <c r="W31" s="75"/>
      <c r="X31" s="75"/>
      <c r="Y31" s="60"/>
      <c r="Z31" s="74"/>
    </row>
    <row r="32" spans="1:26" ht="25.35" customHeight="1">
      <c r="A32" s="63">
        <v>18</v>
      </c>
      <c r="B32" s="76">
        <v>22</v>
      </c>
      <c r="C32" s="55" t="s">
        <v>305</v>
      </c>
      <c r="D32" s="67">
        <v>218</v>
      </c>
      <c r="E32" s="67">
        <v>188</v>
      </c>
      <c r="F32" s="70">
        <f>(D32-E32)/E32</f>
        <v>0.15957446808510639</v>
      </c>
      <c r="G32" s="67">
        <v>35</v>
      </c>
      <c r="H32" s="66" t="s">
        <v>36</v>
      </c>
      <c r="I32" s="66" t="s">
        <v>36</v>
      </c>
      <c r="J32" s="66">
        <v>1</v>
      </c>
      <c r="K32" s="66">
        <v>24</v>
      </c>
      <c r="L32" s="67">
        <v>14435</v>
      </c>
      <c r="M32" s="67">
        <v>2587</v>
      </c>
      <c r="N32" s="65">
        <v>44330</v>
      </c>
      <c r="O32" s="64" t="s">
        <v>82</v>
      </c>
      <c r="P32" s="61"/>
      <c r="Q32" s="73"/>
      <c r="R32" s="73"/>
      <c r="S32" s="73"/>
      <c r="T32" s="73"/>
      <c r="U32" s="74"/>
      <c r="V32" s="74"/>
      <c r="W32" s="75"/>
      <c r="X32" s="75"/>
      <c r="Y32" s="60"/>
      <c r="Z32" s="74"/>
    </row>
    <row r="33" spans="1:26" ht="25.35" customHeight="1">
      <c r="A33" s="63">
        <v>19</v>
      </c>
      <c r="B33" s="63">
        <v>18</v>
      </c>
      <c r="C33" s="68" t="s">
        <v>374</v>
      </c>
      <c r="D33" s="67">
        <v>187</v>
      </c>
      <c r="E33" s="66">
        <v>564.07000000000005</v>
      </c>
      <c r="F33" s="70">
        <f>(D33-E33)/E33</f>
        <v>-0.66848086230432391</v>
      </c>
      <c r="G33" s="67">
        <v>34</v>
      </c>
      <c r="H33" s="66" t="s">
        <v>36</v>
      </c>
      <c r="I33" s="66" t="s">
        <v>36</v>
      </c>
      <c r="J33" s="66">
        <v>2</v>
      </c>
      <c r="K33" s="66">
        <v>2</v>
      </c>
      <c r="L33" s="67">
        <v>751</v>
      </c>
      <c r="M33" s="67">
        <v>147</v>
      </c>
      <c r="N33" s="65">
        <v>44484</v>
      </c>
      <c r="O33" s="64" t="s">
        <v>82</v>
      </c>
      <c r="P33" s="61"/>
      <c r="Q33" s="73"/>
      <c r="R33" s="73"/>
      <c r="S33" s="73"/>
      <c r="T33" s="73"/>
      <c r="U33" s="74"/>
      <c r="V33" s="74"/>
      <c r="W33" s="60"/>
      <c r="X33" s="75"/>
      <c r="Y33" s="74"/>
      <c r="Z33" s="75"/>
    </row>
    <row r="34" spans="1:26" ht="25.35" customHeight="1">
      <c r="A34" s="63">
        <v>20</v>
      </c>
      <c r="B34" s="76">
        <v>23</v>
      </c>
      <c r="C34" s="68" t="s">
        <v>373</v>
      </c>
      <c r="D34" s="67">
        <v>181.3</v>
      </c>
      <c r="E34" s="66">
        <v>186.4</v>
      </c>
      <c r="F34" s="70">
        <f>(D34-E34)/E34</f>
        <v>-2.7360515021459197E-2</v>
      </c>
      <c r="G34" s="67">
        <v>58</v>
      </c>
      <c r="H34" s="66">
        <v>4</v>
      </c>
      <c r="I34" s="66">
        <f>G34/H34</f>
        <v>14.5</v>
      </c>
      <c r="J34" s="66">
        <v>1</v>
      </c>
      <c r="K34" s="66">
        <v>8</v>
      </c>
      <c r="L34" s="67">
        <v>24225.66</v>
      </c>
      <c r="M34" s="67">
        <v>5386</v>
      </c>
      <c r="N34" s="65">
        <v>44442</v>
      </c>
      <c r="O34" s="64" t="s">
        <v>101</v>
      </c>
      <c r="P34" s="61"/>
      <c r="Q34" s="73"/>
      <c r="R34" s="73"/>
      <c r="S34" s="73"/>
      <c r="T34" s="73"/>
      <c r="U34" s="74"/>
      <c r="V34" s="74"/>
      <c r="W34" s="75"/>
      <c r="X34" s="75"/>
      <c r="Y34" s="60"/>
      <c r="Z34" s="74"/>
    </row>
    <row r="35" spans="1:26" ht="25.2" customHeight="1">
      <c r="A35" s="41"/>
      <c r="B35" s="41"/>
      <c r="C35" s="52" t="s">
        <v>66</v>
      </c>
      <c r="D35" s="62">
        <f>SUM(D23:D34)</f>
        <v>277380.14</v>
      </c>
      <c r="E35" s="62">
        <f t="shared" ref="E35:G35" si="3">SUM(E23:E34)</f>
        <v>327085.60000000003</v>
      </c>
      <c r="F35" s="20">
        <f>(D35-E35)/E35</f>
        <v>-0.15196468447403375</v>
      </c>
      <c r="G35" s="62">
        <f t="shared" si="3"/>
        <v>45383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16</v>
      </c>
      <c r="C37" s="68" t="s">
        <v>400</v>
      </c>
      <c r="D37" s="67">
        <v>108</v>
      </c>
      <c r="E37" s="66">
        <v>618.99</v>
      </c>
      <c r="F37" s="70">
        <f>(D37-E37)/E37</f>
        <v>-0.82552222168371059</v>
      </c>
      <c r="G37" s="67">
        <v>27</v>
      </c>
      <c r="H37" s="66">
        <v>1</v>
      </c>
      <c r="I37" s="66">
        <f>G37/H37</f>
        <v>27</v>
      </c>
      <c r="J37" s="66">
        <v>1</v>
      </c>
      <c r="K37" s="66">
        <v>11</v>
      </c>
      <c r="L37" s="67">
        <v>158218</v>
      </c>
      <c r="M37" s="67">
        <v>25656</v>
      </c>
      <c r="N37" s="65">
        <v>44421</v>
      </c>
      <c r="O37" s="64" t="s">
        <v>43</v>
      </c>
      <c r="P37" s="61"/>
      <c r="Q37" s="73"/>
      <c r="R37" s="73"/>
      <c r="S37" s="73"/>
      <c r="T37" s="73"/>
      <c r="U37" s="74"/>
      <c r="V37" s="74"/>
      <c r="W37" s="74"/>
      <c r="X37" s="60"/>
      <c r="Y37" s="75"/>
      <c r="Z37" s="75"/>
    </row>
    <row r="38" spans="1:26" ht="25.35" customHeight="1">
      <c r="A38" s="63">
        <v>22</v>
      </c>
      <c r="B38" s="63">
        <v>14</v>
      </c>
      <c r="C38" s="68" t="s">
        <v>401</v>
      </c>
      <c r="D38" s="67">
        <v>78.25</v>
      </c>
      <c r="E38" s="66">
        <v>861.15</v>
      </c>
      <c r="F38" s="70">
        <f>(D38-E38)/E38</f>
        <v>-0.9091331359228938</v>
      </c>
      <c r="G38" s="67">
        <v>13</v>
      </c>
      <c r="H38" s="66">
        <v>2</v>
      </c>
      <c r="I38" s="66">
        <f>G38/H38</f>
        <v>6.5</v>
      </c>
      <c r="J38" s="66">
        <v>1</v>
      </c>
      <c r="K38" s="66">
        <v>13</v>
      </c>
      <c r="L38" s="67">
        <v>181409.13999999996</v>
      </c>
      <c r="M38" s="67">
        <v>28724</v>
      </c>
      <c r="N38" s="65">
        <v>44407</v>
      </c>
      <c r="O38" s="64" t="s">
        <v>402</v>
      </c>
      <c r="P38" s="61"/>
      <c r="Q38" s="73"/>
      <c r="R38" s="73"/>
      <c r="T38" s="73"/>
      <c r="U38" s="73"/>
      <c r="V38" s="74"/>
      <c r="W38" s="60"/>
      <c r="X38" s="75"/>
      <c r="Y38" s="74"/>
      <c r="Z38" s="75"/>
    </row>
    <row r="39" spans="1:26" ht="24.6" customHeight="1">
      <c r="A39" s="63">
        <v>23</v>
      </c>
      <c r="B39" s="76">
        <v>19</v>
      </c>
      <c r="C39" s="68" t="s">
        <v>403</v>
      </c>
      <c r="D39" s="67">
        <v>69</v>
      </c>
      <c r="E39" s="66">
        <v>396.85</v>
      </c>
      <c r="F39" s="70">
        <f>(D39-E39)/E39</f>
        <v>-0.82613077989164674</v>
      </c>
      <c r="G39" s="67">
        <v>21</v>
      </c>
      <c r="H39" s="66" t="s">
        <v>36</v>
      </c>
      <c r="I39" s="66" t="s">
        <v>36</v>
      </c>
      <c r="J39" s="66">
        <v>1</v>
      </c>
      <c r="K39" s="66">
        <v>11</v>
      </c>
      <c r="L39" s="67">
        <v>43144.280000000006</v>
      </c>
      <c r="M39" s="67">
        <v>7836</v>
      </c>
      <c r="N39" s="65">
        <v>44421</v>
      </c>
      <c r="O39" s="64" t="s">
        <v>404</v>
      </c>
      <c r="P39" s="61"/>
      <c r="R39" s="54"/>
      <c r="T39" s="61"/>
      <c r="U39" s="60"/>
      <c r="V39" s="60"/>
      <c r="W39" s="60"/>
      <c r="X39" s="61"/>
      <c r="Y39" s="60"/>
      <c r="Z39" s="60"/>
    </row>
    <row r="40" spans="1:26" ht="25.35" customHeight="1">
      <c r="A40" s="63">
        <v>24</v>
      </c>
      <c r="B40" s="63">
        <v>25</v>
      </c>
      <c r="C40" s="68" t="s">
        <v>224</v>
      </c>
      <c r="D40" s="67">
        <v>56</v>
      </c>
      <c r="E40" s="67">
        <v>94</v>
      </c>
      <c r="F40" s="70">
        <f>(D40-E40)/E40</f>
        <v>-0.40425531914893614</v>
      </c>
      <c r="G40" s="67">
        <v>8</v>
      </c>
      <c r="H40" s="66">
        <v>1</v>
      </c>
      <c r="I40" s="66">
        <f>G40/H40</f>
        <v>8</v>
      </c>
      <c r="J40" s="66">
        <v>1</v>
      </c>
      <c r="K40" s="66">
        <v>10</v>
      </c>
      <c r="L40" s="67">
        <v>11370.86</v>
      </c>
      <c r="M40" s="67">
        <v>2402</v>
      </c>
      <c r="N40" s="65">
        <v>44421</v>
      </c>
      <c r="O40" s="64" t="s">
        <v>50</v>
      </c>
      <c r="P40" s="61"/>
      <c r="Q40" s="73"/>
      <c r="R40" s="73"/>
      <c r="S40" s="73"/>
      <c r="T40" s="73"/>
      <c r="U40" s="74"/>
      <c r="V40" s="74"/>
      <c r="W40" s="60"/>
      <c r="X40" s="74"/>
      <c r="Y40" s="75"/>
      <c r="Z40" s="75"/>
    </row>
    <row r="41" spans="1:26" ht="25.35" customHeight="1">
      <c r="A41" s="41"/>
      <c r="B41" s="41"/>
      <c r="C41" s="52" t="s">
        <v>132</v>
      </c>
      <c r="D41" s="62">
        <f>SUM(D35:D40)</f>
        <v>277691.39</v>
      </c>
      <c r="E41" s="62">
        <f t="shared" ref="E41:G41" si="4">SUM(E35:E40)</f>
        <v>329056.59000000003</v>
      </c>
      <c r="F41" s="20">
        <f>(D41-E41)/E41</f>
        <v>-0.15609837809356744</v>
      </c>
      <c r="G41" s="62">
        <f t="shared" si="4"/>
        <v>45452</v>
      </c>
      <c r="H41" s="62"/>
      <c r="I41" s="43"/>
      <c r="J41" s="42"/>
      <c r="K41" s="44"/>
      <c r="L41" s="45"/>
      <c r="M41" s="49"/>
      <c r="N41" s="46"/>
      <c r="O41" s="53"/>
    </row>
    <row r="42" spans="1:26" ht="23.1" customHeight="1"/>
    <row r="43" spans="1:26" ht="17.25" customHeight="1"/>
    <row r="56" spans="16:18">
      <c r="R56" s="61"/>
    </row>
    <row r="59" spans="16:18">
      <c r="P59" s="61"/>
    </row>
    <row r="63" spans="16:18" ht="12" customHeight="1"/>
  </sheetData>
  <sortState xmlns:xlrd2="http://schemas.microsoft.com/office/spreadsheetml/2017/richdata2" ref="B13:O40">
    <sortCondition descending="1" ref="D13:D40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163E2-6EDA-4F0C-9E09-3F24681CC72A}">
  <dimension ref="A1:AA65"/>
  <sheetViews>
    <sheetView zoomScale="60" zoomScaleNormal="60" workbookViewId="0">
      <selection activeCell="C26" sqref="C26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4.88671875" style="1" customWidth="1"/>
    <col min="26" max="26" width="12" style="1" bestFit="1" customWidth="1"/>
    <col min="27" max="16384" width="8.88671875" style="1"/>
  </cols>
  <sheetData>
    <row r="1" spans="1:27" ht="19.5" customHeight="1">
      <c r="E1" s="30" t="s">
        <v>405</v>
      </c>
      <c r="F1" s="30"/>
      <c r="G1" s="30"/>
      <c r="H1" s="30"/>
      <c r="I1" s="30"/>
    </row>
    <row r="2" spans="1:27" ht="19.5" customHeight="1">
      <c r="E2" s="30" t="s">
        <v>406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>
      <c r="A6" s="207"/>
      <c r="B6" s="207"/>
      <c r="C6" s="212"/>
      <c r="D6" s="32" t="s">
        <v>398</v>
      </c>
      <c r="E6" s="32" t="s">
        <v>407</v>
      </c>
      <c r="F6" s="212"/>
      <c r="G6" s="32" t="s">
        <v>398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>
      <c r="A10" s="207"/>
      <c r="B10" s="207"/>
      <c r="C10" s="212"/>
      <c r="D10" s="84" t="s">
        <v>399</v>
      </c>
      <c r="E10" s="84" t="s">
        <v>408</v>
      </c>
      <c r="F10" s="212"/>
      <c r="G10" s="84" t="s">
        <v>399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4"/>
      <c r="Z12" s="2"/>
    </row>
    <row r="13" spans="1:27" ht="25.35" customHeight="1">
      <c r="A13" s="63">
        <v>1</v>
      </c>
      <c r="B13" s="63" t="s">
        <v>34</v>
      </c>
      <c r="C13" s="68" t="s">
        <v>332</v>
      </c>
      <c r="D13" s="67">
        <v>132459.74</v>
      </c>
      <c r="E13" s="66" t="s">
        <v>36</v>
      </c>
      <c r="F13" s="70" t="s">
        <v>36</v>
      </c>
      <c r="G13" s="67">
        <v>19279</v>
      </c>
      <c r="H13" s="66">
        <v>308</v>
      </c>
      <c r="I13" s="66">
        <f t="shared" ref="I13:I22" si="0">G13/H13</f>
        <v>62.594155844155843</v>
      </c>
      <c r="J13" s="66">
        <v>15</v>
      </c>
      <c r="K13" s="66">
        <v>1</v>
      </c>
      <c r="L13" s="67">
        <v>147092.35999999999</v>
      </c>
      <c r="M13" s="67">
        <v>21340</v>
      </c>
      <c r="N13" s="65">
        <v>44484</v>
      </c>
      <c r="O13" s="64" t="s">
        <v>142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7" ht="25.35" customHeight="1">
      <c r="A14" s="63">
        <v>2</v>
      </c>
      <c r="B14" s="63">
        <v>2</v>
      </c>
      <c r="C14" s="68" t="s">
        <v>345</v>
      </c>
      <c r="D14" s="67">
        <v>57157.64</v>
      </c>
      <c r="E14" s="66">
        <v>63188.57</v>
      </c>
      <c r="F14" s="70">
        <f>(D14-E14)/E14</f>
        <v>-9.5443368951061883E-2</v>
      </c>
      <c r="G14" s="67">
        <v>11424</v>
      </c>
      <c r="H14" s="66">
        <v>352</v>
      </c>
      <c r="I14" s="66">
        <f t="shared" si="0"/>
        <v>32.454545454545453</v>
      </c>
      <c r="J14" s="66">
        <v>20</v>
      </c>
      <c r="K14" s="66">
        <v>2</v>
      </c>
      <c r="L14" s="67">
        <v>120629</v>
      </c>
      <c r="M14" s="67">
        <v>24308</v>
      </c>
      <c r="N14" s="65">
        <v>44477</v>
      </c>
      <c r="O14" s="64" t="s">
        <v>37</v>
      </c>
      <c r="P14" s="61"/>
      <c r="Q14" s="73"/>
      <c r="R14" s="73"/>
      <c r="S14" s="73"/>
      <c r="T14" s="73"/>
      <c r="U14" s="74"/>
      <c r="V14" s="74"/>
      <c r="W14" s="75"/>
      <c r="X14" s="74"/>
      <c r="Y14" s="75"/>
      <c r="Z14" s="60"/>
    </row>
    <row r="15" spans="1:27" ht="25.35" customHeight="1">
      <c r="A15" s="63">
        <v>3</v>
      </c>
      <c r="B15" s="63">
        <v>1</v>
      </c>
      <c r="C15" s="68" t="s">
        <v>265</v>
      </c>
      <c r="D15" s="67">
        <v>52487.040000000001</v>
      </c>
      <c r="E15" s="66">
        <v>81645.850000000006</v>
      </c>
      <c r="F15" s="70">
        <f>(D15-E15)/E15</f>
        <v>-0.35713768672871926</v>
      </c>
      <c r="G15" s="67">
        <v>7882</v>
      </c>
      <c r="H15" s="66">
        <v>180</v>
      </c>
      <c r="I15" s="66">
        <f t="shared" si="0"/>
        <v>43.788888888888891</v>
      </c>
      <c r="J15" s="66">
        <v>15</v>
      </c>
      <c r="K15" s="66">
        <v>3</v>
      </c>
      <c r="L15" s="67">
        <v>284640</v>
      </c>
      <c r="M15" s="67">
        <v>41422</v>
      </c>
      <c r="N15" s="65">
        <v>44470</v>
      </c>
      <c r="O15" s="64" t="s">
        <v>37</v>
      </c>
      <c r="P15" s="61"/>
      <c r="R15" s="54"/>
      <c r="T15" s="61"/>
      <c r="U15" s="60"/>
      <c r="V15" s="60"/>
      <c r="W15" s="60"/>
      <c r="X15" s="60"/>
      <c r="Y15" s="60"/>
      <c r="Z15" s="61"/>
    </row>
    <row r="16" spans="1:27" ht="25.35" customHeight="1">
      <c r="A16" s="63">
        <v>4</v>
      </c>
      <c r="B16" s="63">
        <v>3</v>
      </c>
      <c r="C16" s="68" t="s">
        <v>193</v>
      </c>
      <c r="D16" s="67">
        <v>26869.59</v>
      </c>
      <c r="E16" s="66">
        <v>34684.82</v>
      </c>
      <c r="F16" s="70">
        <f>(D16-E16)/E16</f>
        <v>-0.22532133653857797</v>
      </c>
      <c r="G16" s="67">
        <v>4209</v>
      </c>
      <c r="H16" s="66">
        <v>120</v>
      </c>
      <c r="I16" s="66">
        <f t="shared" si="0"/>
        <v>35.075000000000003</v>
      </c>
      <c r="J16" s="66">
        <v>9</v>
      </c>
      <c r="K16" s="66">
        <v>5</v>
      </c>
      <c r="L16" s="67">
        <v>367873.78</v>
      </c>
      <c r="M16" s="67">
        <v>54537</v>
      </c>
      <c r="N16" s="65">
        <v>44456</v>
      </c>
      <c r="O16" s="64" t="s">
        <v>56</v>
      </c>
      <c r="P16" s="61"/>
      <c r="R16" s="54"/>
      <c r="T16" s="61"/>
      <c r="U16" s="60"/>
      <c r="V16" s="60"/>
      <c r="W16" s="60"/>
      <c r="X16" s="60"/>
      <c r="Y16" s="60"/>
      <c r="Z16" s="61"/>
    </row>
    <row r="17" spans="1:26" ht="25.35" customHeight="1">
      <c r="A17" s="63">
        <v>5</v>
      </c>
      <c r="B17" s="63">
        <v>4</v>
      </c>
      <c r="C17" s="68" t="s">
        <v>353</v>
      </c>
      <c r="D17" s="67">
        <v>19218.7</v>
      </c>
      <c r="E17" s="66">
        <v>18924.27</v>
      </c>
      <c r="F17" s="70">
        <f>(D17-E17)/E17</f>
        <v>1.5558328009482019E-2</v>
      </c>
      <c r="G17" s="67">
        <v>3856</v>
      </c>
      <c r="H17" s="66">
        <v>152</v>
      </c>
      <c r="I17" s="66">
        <f t="shared" si="0"/>
        <v>25.368421052631579</v>
      </c>
      <c r="J17" s="66">
        <v>11</v>
      </c>
      <c r="K17" s="66">
        <v>5</v>
      </c>
      <c r="L17" s="67">
        <v>182647</v>
      </c>
      <c r="M17" s="67">
        <v>37233</v>
      </c>
      <c r="N17" s="65">
        <v>44456</v>
      </c>
      <c r="O17" s="64" t="s">
        <v>37</v>
      </c>
      <c r="P17" s="61"/>
      <c r="R17" s="54"/>
      <c r="T17" s="61"/>
      <c r="U17" s="60"/>
      <c r="V17" s="60"/>
      <c r="W17" s="60"/>
      <c r="X17" s="60"/>
      <c r="Y17" s="60"/>
      <c r="Z17" s="61"/>
    </row>
    <row r="18" spans="1:26" ht="25.35" customHeight="1">
      <c r="A18" s="63">
        <v>6</v>
      </c>
      <c r="B18" s="63" t="s">
        <v>34</v>
      </c>
      <c r="C18" s="68" t="s">
        <v>380</v>
      </c>
      <c r="D18" s="67">
        <v>17392.37</v>
      </c>
      <c r="E18" s="66" t="s">
        <v>36</v>
      </c>
      <c r="F18" s="70" t="s">
        <v>36</v>
      </c>
      <c r="G18" s="67">
        <v>2812</v>
      </c>
      <c r="H18" s="66">
        <v>173</v>
      </c>
      <c r="I18" s="66">
        <f t="shared" si="0"/>
        <v>16.254335260115607</v>
      </c>
      <c r="J18" s="66">
        <v>17</v>
      </c>
      <c r="K18" s="66">
        <v>1</v>
      </c>
      <c r="L18" s="67">
        <v>17392</v>
      </c>
      <c r="M18" s="67">
        <v>2812</v>
      </c>
      <c r="N18" s="65">
        <v>44484</v>
      </c>
      <c r="O18" s="64" t="s">
        <v>43</v>
      </c>
      <c r="P18" s="61"/>
      <c r="R18" s="54"/>
      <c r="T18" s="61"/>
      <c r="U18" s="60"/>
      <c r="V18" s="60"/>
      <c r="W18" s="60"/>
      <c r="X18" s="60"/>
      <c r="Y18" s="60"/>
      <c r="Z18" s="61"/>
    </row>
    <row r="19" spans="1:26" ht="25.35" customHeight="1">
      <c r="A19" s="63">
        <v>7</v>
      </c>
      <c r="B19" s="63">
        <v>7</v>
      </c>
      <c r="C19" s="68" t="s">
        <v>63</v>
      </c>
      <c r="D19" s="67">
        <v>8137.3</v>
      </c>
      <c r="E19" s="66">
        <v>8842.94</v>
      </c>
      <c r="F19" s="70">
        <f>(D19-E19)/E19</f>
        <v>-7.9796990593626133E-2</v>
      </c>
      <c r="G19" s="67">
        <v>1667</v>
      </c>
      <c r="H19" s="66">
        <v>103</v>
      </c>
      <c r="I19" s="66">
        <f t="shared" si="0"/>
        <v>16.184466019417474</v>
      </c>
      <c r="J19" s="66">
        <v>15</v>
      </c>
      <c r="K19" s="66">
        <v>3</v>
      </c>
      <c r="L19" s="67">
        <v>35242.519999999997</v>
      </c>
      <c r="M19" s="67">
        <v>7435</v>
      </c>
      <c r="N19" s="65">
        <v>44470</v>
      </c>
      <c r="O19" s="53" t="s">
        <v>41</v>
      </c>
      <c r="P19" s="61"/>
      <c r="Q19" s="73"/>
      <c r="R19" s="73"/>
      <c r="S19" s="73"/>
      <c r="T19" s="73"/>
      <c r="U19" s="74"/>
      <c r="V19" s="74"/>
      <c r="W19" s="75"/>
      <c r="X19" s="60"/>
      <c r="Y19" s="74"/>
      <c r="Z19" s="75"/>
    </row>
    <row r="20" spans="1:26" ht="25.35" customHeight="1">
      <c r="A20" s="63">
        <v>8</v>
      </c>
      <c r="B20" s="63">
        <v>6</v>
      </c>
      <c r="C20" s="68" t="s">
        <v>187</v>
      </c>
      <c r="D20" s="67">
        <v>4237</v>
      </c>
      <c r="E20" s="66">
        <v>10551.79</v>
      </c>
      <c r="F20" s="70">
        <f>(D20-E20)/E20</f>
        <v>-0.59845675473071402</v>
      </c>
      <c r="G20" s="67">
        <v>736</v>
      </c>
      <c r="H20" s="66">
        <v>22</v>
      </c>
      <c r="I20" s="66">
        <f t="shared" si="0"/>
        <v>33.454545454545453</v>
      </c>
      <c r="J20" s="66">
        <v>8</v>
      </c>
      <c r="K20" s="66">
        <v>5</v>
      </c>
      <c r="L20" s="67">
        <v>70227</v>
      </c>
      <c r="M20" s="67">
        <v>12241</v>
      </c>
      <c r="N20" s="65">
        <v>44456</v>
      </c>
      <c r="O20" s="64" t="s">
        <v>182</v>
      </c>
      <c r="P20" s="61"/>
      <c r="Q20" s="73"/>
      <c r="R20" s="73"/>
      <c r="S20" s="73"/>
      <c r="T20" s="73"/>
      <c r="U20" s="74"/>
      <c r="V20" s="74"/>
      <c r="W20" s="75"/>
      <c r="X20" s="60"/>
      <c r="Y20" s="74"/>
      <c r="Z20" s="75"/>
    </row>
    <row r="21" spans="1:26" ht="25.35" customHeight="1">
      <c r="A21" s="63">
        <v>9</v>
      </c>
      <c r="B21" s="63">
        <v>11</v>
      </c>
      <c r="C21" s="68" t="s">
        <v>317</v>
      </c>
      <c r="D21" s="67">
        <v>4087.96</v>
      </c>
      <c r="E21" s="66">
        <v>3556.96</v>
      </c>
      <c r="F21" s="70">
        <f>(D21-E21)/E21</f>
        <v>0.14928478251090818</v>
      </c>
      <c r="G21" s="67">
        <v>833</v>
      </c>
      <c r="H21" s="66">
        <v>48</v>
      </c>
      <c r="I21" s="66">
        <f t="shared" si="0"/>
        <v>17.354166666666668</v>
      </c>
      <c r="J21" s="66">
        <v>7</v>
      </c>
      <c r="K21" s="66">
        <v>9</v>
      </c>
      <c r="L21" s="67">
        <v>168170</v>
      </c>
      <c r="M21" s="67">
        <v>36273</v>
      </c>
      <c r="N21" s="65">
        <v>44428</v>
      </c>
      <c r="O21" s="64" t="s">
        <v>39</v>
      </c>
      <c r="P21" s="61"/>
      <c r="Q21" s="73"/>
      <c r="R21" s="73"/>
      <c r="S21" s="73"/>
      <c r="T21" s="73"/>
      <c r="U21" s="74"/>
      <c r="V21" s="74"/>
      <c r="W21" s="75"/>
      <c r="X21" s="75"/>
      <c r="Y21" s="74"/>
      <c r="Z21" s="60"/>
    </row>
    <row r="22" spans="1:26" ht="25.35" customHeight="1">
      <c r="A22" s="63">
        <v>10</v>
      </c>
      <c r="B22" s="63">
        <v>8</v>
      </c>
      <c r="C22" s="68" t="s">
        <v>254</v>
      </c>
      <c r="D22" s="67">
        <v>2950.5</v>
      </c>
      <c r="E22" s="66">
        <v>8366.5299999999988</v>
      </c>
      <c r="F22" s="70">
        <f>(D22-E22)/E22</f>
        <v>-0.64734483710690094</v>
      </c>
      <c r="G22" s="67">
        <v>503</v>
      </c>
      <c r="H22" s="66">
        <v>34</v>
      </c>
      <c r="I22" s="66">
        <f t="shared" si="0"/>
        <v>14.794117647058824</v>
      </c>
      <c r="J22" s="66">
        <v>7</v>
      </c>
      <c r="K22" s="66">
        <v>2</v>
      </c>
      <c r="L22" s="67">
        <v>11303.53</v>
      </c>
      <c r="M22" s="67">
        <v>2014</v>
      </c>
      <c r="N22" s="65">
        <v>44477</v>
      </c>
      <c r="O22" s="64" t="s">
        <v>50</v>
      </c>
      <c r="P22" s="61"/>
      <c r="Q22" s="73"/>
      <c r="R22" s="73"/>
      <c r="S22" s="73"/>
      <c r="T22" s="73"/>
      <c r="U22" s="74"/>
      <c r="V22" s="74"/>
      <c r="W22" s="75"/>
      <c r="X22" s="75"/>
      <c r="Y22" s="74"/>
      <c r="Z22" s="60"/>
    </row>
    <row r="23" spans="1:26" ht="25.35" customHeight="1">
      <c r="A23" s="41"/>
      <c r="B23" s="41"/>
      <c r="C23" s="52" t="s">
        <v>52</v>
      </c>
      <c r="D23" s="62">
        <f>SUM(D13:D22)</f>
        <v>324997.84000000003</v>
      </c>
      <c r="E23" s="62">
        <f t="shared" ref="E23:G23" si="1">SUM(E13:E22)</f>
        <v>229761.73</v>
      </c>
      <c r="F23" s="20">
        <f>(D23-E23)/E23</f>
        <v>0.41449944688351714</v>
      </c>
      <c r="G23" s="62">
        <f t="shared" si="1"/>
        <v>53201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15</v>
      </c>
      <c r="C25" s="68" t="s">
        <v>395</v>
      </c>
      <c r="D25" s="67">
        <v>1149.29</v>
      </c>
      <c r="E25" s="66">
        <v>1001.38</v>
      </c>
      <c r="F25" s="70">
        <f t="shared" ref="F25:F31" si="2">(D25-E25)/E25</f>
        <v>0.14770616549162152</v>
      </c>
      <c r="G25" s="67">
        <v>229</v>
      </c>
      <c r="H25" s="66">
        <v>21</v>
      </c>
      <c r="I25" s="66">
        <f>G25/H25</f>
        <v>10.904761904761905</v>
      </c>
      <c r="J25" s="66">
        <v>3</v>
      </c>
      <c r="K25" s="66">
        <v>13</v>
      </c>
      <c r="L25" s="67">
        <v>228040</v>
      </c>
      <c r="M25" s="67">
        <v>49166</v>
      </c>
      <c r="N25" s="65">
        <v>44400</v>
      </c>
      <c r="O25" s="64" t="s">
        <v>43</v>
      </c>
      <c r="P25" s="61"/>
      <c r="Q25" s="73"/>
      <c r="R25" s="73"/>
      <c r="S25" s="73"/>
      <c r="T25" s="73"/>
      <c r="U25" s="74"/>
      <c r="V25" s="74"/>
      <c r="W25" s="75"/>
      <c r="X25" s="74"/>
      <c r="Y25" s="75"/>
      <c r="Z25" s="60"/>
    </row>
    <row r="26" spans="1:26" ht="25.35" customHeight="1">
      <c r="A26" s="63">
        <v>12</v>
      </c>
      <c r="B26" s="63">
        <v>9</v>
      </c>
      <c r="C26" s="68" t="s">
        <v>409</v>
      </c>
      <c r="D26" s="67">
        <v>1138.5</v>
      </c>
      <c r="E26" s="66">
        <v>6366.81</v>
      </c>
      <c r="F26" s="70">
        <f t="shared" si="2"/>
        <v>-0.82118203621593866</v>
      </c>
      <c r="G26" s="67">
        <v>178</v>
      </c>
      <c r="H26" s="66">
        <v>13</v>
      </c>
      <c r="I26" s="66">
        <f>G26/H26</f>
        <v>13.692307692307692</v>
      </c>
      <c r="J26" s="66">
        <v>5</v>
      </c>
      <c r="K26" s="66">
        <v>2</v>
      </c>
      <c r="L26" s="67">
        <v>7505.31</v>
      </c>
      <c r="M26" s="67">
        <v>1198</v>
      </c>
      <c r="N26" s="65">
        <v>44477</v>
      </c>
      <c r="O26" s="64" t="s">
        <v>41</v>
      </c>
      <c r="P26" s="61"/>
      <c r="Q26" s="73"/>
      <c r="R26" s="73"/>
      <c r="S26" s="73"/>
      <c r="T26" s="73"/>
      <c r="U26" s="74"/>
      <c r="V26" s="74"/>
      <c r="W26" s="75"/>
      <c r="X26" s="75"/>
      <c r="Y26" s="74"/>
      <c r="Z26" s="60"/>
    </row>
    <row r="27" spans="1:26" ht="25.35" customHeight="1">
      <c r="A27" s="63">
        <v>13</v>
      </c>
      <c r="B27" s="23">
        <v>14</v>
      </c>
      <c r="C27" s="68" t="s">
        <v>410</v>
      </c>
      <c r="D27" s="67">
        <v>932</v>
      </c>
      <c r="E27" s="66">
        <v>1243.0899999999999</v>
      </c>
      <c r="F27" s="70">
        <f t="shared" si="2"/>
        <v>-0.25025541191707756</v>
      </c>
      <c r="G27" s="67">
        <v>140</v>
      </c>
      <c r="H27" s="66">
        <v>3</v>
      </c>
      <c r="I27" s="66">
        <f>G27/H27</f>
        <v>46.666666666666664</v>
      </c>
      <c r="J27" s="66">
        <v>1</v>
      </c>
      <c r="K27" s="66">
        <v>7</v>
      </c>
      <c r="L27" s="67">
        <v>41666.22</v>
      </c>
      <c r="M27" s="67">
        <v>6482</v>
      </c>
      <c r="N27" s="65">
        <v>44442</v>
      </c>
      <c r="O27" s="64" t="s">
        <v>56</v>
      </c>
      <c r="P27" s="61"/>
      <c r="Q27" s="73"/>
      <c r="R27" s="73"/>
      <c r="S27" s="73"/>
      <c r="T27" s="73"/>
      <c r="U27" s="74"/>
      <c r="V27" s="74"/>
      <c r="W27" s="75"/>
      <c r="X27" s="75"/>
      <c r="Y27" s="74"/>
      <c r="Z27" s="60"/>
    </row>
    <row r="28" spans="1:26" ht="25.35" customHeight="1">
      <c r="A28" s="63">
        <v>14</v>
      </c>
      <c r="B28" s="63">
        <v>17</v>
      </c>
      <c r="C28" s="68" t="s">
        <v>401</v>
      </c>
      <c r="D28" s="67">
        <v>861.15</v>
      </c>
      <c r="E28" s="66">
        <v>668.69999999999993</v>
      </c>
      <c r="F28" s="70">
        <f t="shared" si="2"/>
        <v>0.28779721848362505</v>
      </c>
      <c r="G28" s="67">
        <v>123</v>
      </c>
      <c r="H28" s="66">
        <v>5</v>
      </c>
      <c r="I28" s="66">
        <f>G28/H28</f>
        <v>24.6</v>
      </c>
      <c r="J28" s="66">
        <v>1</v>
      </c>
      <c r="K28" s="66">
        <v>12</v>
      </c>
      <c r="L28" s="67">
        <v>181330.88999999996</v>
      </c>
      <c r="M28" s="67">
        <v>28711</v>
      </c>
      <c r="N28" s="65">
        <v>44407</v>
      </c>
      <c r="O28" s="64" t="s">
        <v>402</v>
      </c>
      <c r="P28" s="61"/>
      <c r="Q28" s="73"/>
      <c r="R28" s="73"/>
      <c r="S28" s="73"/>
      <c r="T28" s="73"/>
      <c r="U28" s="74"/>
      <c r="V28" s="74"/>
      <c r="W28" s="75"/>
      <c r="X28" s="75"/>
      <c r="Y28" s="74"/>
      <c r="Z28" s="60"/>
    </row>
    <row r="29" spans="1:26" ht="25.35" customHeight="1">
      <c r="A29" s="63">
        <v>15</v>
      </c>
      <c r="B29" s="63">
        <v>10</v>
      </c>
      <c r="C29" s="68" t="s">
        <v>411</v>
      </c>
      <c r="D29" s="67">
        <v>723</v>
      </c>
      <c r="E29" s="66">
        <v>4450</v>
      </c>
      <c r="F29" s="70">
        <f t="shared" si="2"/>
        <v>-0.83752808988764049</v>
      </c>
      <c r="G29" s="67">
        <v>114</v>
      </c>
      <c r="H29" s="66" t="s">
        <v>36</v>
      </c>
      <c r="I29" s="66" t="s">
        <v>36</v>
      </c>
      <c r="J29" s="66">
        <v>2</v>
      </c>
      <c r="K29" s="66">
        <v>6</v>
      </c>
      <c r="L29" s="67">
        <v>89129</v>
      </c>
      <c r="M29" s="67">
        <v>14255</v>
      </c>
      <c r="N29" s="65">
        <v>44449</v>
      </c>
      <c r="O29" s="64" t="s">
        <v>47</v>
      </c>
      <c r="P29" s="61"/>
      <c r="Q29" s="73"/>
      <c r="R29" s="73"/>
      <c r="S29" s="73"/>
      <c r="T29" s="73"/>
      <c r="U29" s="74"/>
      <c r="V29" s="74"/>
      <c r="W29" s="75"/>
      <c r="X29" s="60"/>
      <c r="Y29" s="74"/>
      <c r="Z29" s="75"/>
    </row>
    <row r="30" spans="1:26" ht="25.35" customHeight="1">
      <c r="A30" s="63">
        <v>16</v>
      </c>
      <c r="B30" s="63">
        <v>16</v>
      </c>
      <c r="C30" s="68" t="s">
        <v>400</v>
      </c>
      <c r="D30" s="67">
        <v>618.99</v>
      </c>
      <c r="E30" s="66">
        <v>958.27</v>
      </c>
      <c r="F30" s="70">
        <f t="shared" si="2"/>
        <v>-0.35405470274557271</v>
      </c>
      <c r="G30" s="67">
        <v>103</v>
      </c>
      <c r="H30" s="66">
        <v>7</v>
      </c>
      <c r="I30" s="66">
        <f>G30/H30</f>
        <v>14.714285714285714</v>
      </c>
      <c r="J30" s="66">
        <v>1</v>
      </c>
      <c r="K30" s="66">
        <v>10</v>
      </c>
      <c r="L30" s="67">
        <v>158110</v>
      </c>
      <c r="M30" s="67">
        <v>25629</v>
      </c>
      <c r="N30" s="65">
        <v>44421</v>
      </c>
      <c r="O30" s="64" t="s">
        <v>43</v>
      </c>
      <c r="P30" s="61"/>
      <c r="Q30" s="73"/>
      <c r="R30" s="73"/>
      <c r="S30" s="73"/>
      <c r="T30" s="73"/>
      <c r="U30" s="74"/>
      <c r="V30" s="74"/>
      <c r="W30" s="75"/>
      <c r="X30" s="75"/>
      <c r="Y30" s="74"/>
      <c r="Z30" s="60"/>
    </row>
    <row r="31" spans="1:26" ht="25.35" customHeight="1">
      <c r="A31" s="63">
        <v>17</v>
      </c>
      <c r="B31" s="63">
        <v>12</v>
      </c>
      <c r="C31" s="68" t="s">
        <v>412</v>
      </c>
      <c r="D31" s="67">
        <v>599.54999999999995</v>
      </c>
      <c r="E31" s="66">
        <v>2014.8500000000001</v>
      </c>
      <c r="F31" s="70">
        <f t="shared" si="2"/>
        <v>-0.70243442439883863</v>
      </c>
      <c r="G31" s="67">
        <v>92</v>
      </c>
      <c r="H31" s="66">
        <v>5</v>
      </c>
      <c r="I31" s="66">
        <f>G31/H31</f>
        <v>18.399999999999999</v>
      </c>
      <c r="J31" s="66">
        <v>1</v>
      </c>
      <c r="K31" s="66">
        <v>3</v>
      </c>
      <c r="L31" s="67">
        <v>21071.74</v>
      </c>
      <c r="M31" s="67">
        <v>3362</v>
      </c>
      <c r="N31" s="65">
        <v>44463</v>
      </c>
      <c r="O31" s="64" t="s">
        <v>50</v>
      </c>
      <c r="P31" s="61"/>
      <c r="Q31" s="73"/>
      <c r="R31" s="73"/>
      <c r="S31" s="73"/>
      <c r="T31" s="73"/>
      <c r="U31" s="74"/>
      <c r="V31" s="74"/>
      <c r="W31" s="75"/>
      <c r="X31" s="75"/>
      <c r="Y31" s="74"/>
      <c r="Z31" s="60"/>
    </row>
    <row r="32" spans="1:26" ht="25.35" customHeight="1">
      <c r="A32" s="63">
        <v>18</v>
      </c>
      <c r="B32" s="76" t="s">
        <v>34</v>
      </c>
      <c r="C32" s="68" t="s">
        <v>374</v>
      </c>
      <c r="D32" s="67">
        <v>564.07000000000005</v>
      </c>
      <c r="E32" s="66" t="s">
        <v>36</v>
      </c>
      <c r="F32" s="70" t="s">
        <v>36</v>
      </c>
      <c r="G32" s="67">
        <v>113</v>
      </c>
      <c r="H32" s="66">
        <v>5</v>
      </c>
      <c r="I32" s="66">
        <f>G32/H32</f>
        <v>22.6</v>
      </c>
      <c r="J32" s="66">
        <v>5</v>
      </c>
      <c r="K32" s="66">
        <v>1</v>
      </c>
      <c r="L32" s="67">
        <v>564.07000000000005</v>
      </c>
      <c r="M32" s="67">
        <v>113</v>
      </c>
      <c r="N32" s="65">
        <v>44484</v>
      </c>
      <c r="O32" s="64" t="s">
        <v>82</v>
      </c>
      <c r="P32" s="61"/>
      <c r="Q32" s="73"/>
      <c r="R32" s="73"/>
      <c r="S32" s="73"/>
      <c r="T32" s="73"/>
      <c r="U32" s="74"/>
      <c r="V32" s="74"/>
      <c r="W32" s="75"/>
      <c r="X32" s="75"/>
      <c r="Y32" s="74"/>
      <c r="Z32" s="60"/>
    </row>
    <row r="33" spans="1:26" ht="25.35" customHeight="1">
      <c r="A33" s="63">
        <v>19</v>
      </c>
      <c r="B33" s="76">
        <v>24</v>
      </c>
      <c r="C33" s="68" t="s">
        <v>403</v>
      </c>
      <c r="D33" s="67">
        <v>396.85</v>
      </c>
      <c r="E33" s="66">
        <v>112.5</v>
      </c>
      <c r="F33" s="70">
        <f>(D33-E33)/E33</f>
        <v>2.5275555555555558</v>
      </c>
      <c r="G33" s="67">
        <v>65</v>
      </c>
      <c r="H33" s="66" t="s">
        <v>36</v>
      </c>
      <c r="I33" s="66" t="s">
        <v>36</v>
      </c>
      <c r="J33" s="66">
        <v>2</v>
      </c>
      <c r="K33" s="66">
        <v>10</v>
      </c>
      <c r="L33" s="67">
        <v>43075.280000000006</v>
      </c>
      <c r="M33" s="67">
        <v>7815</v>
      </c>
      <c r="N33" s="65">
        <v>44421</v>
      </c>
      <c r="O33" s="64" t="s">
        <v>404</v>
      </c>
      <c r="P33" s="61"/>
      <c r="Q33" s="73"/>
      <c r="R33" s="73"/>
      <c r="S33" s="73"/>
      <c r="T33" s="73"/>
      <c r="U33" s="74"/>
      <c r="V33" s="74"/>
      <c r="W33" s="75"/>
      <c r="X33" s="75"/>
      <c r="Y33" s="74"/>
      <c r="Z33" s="60"/>
    </row>
    <row r="34" spans="1:26" ht="25.35" customHeight="1">
      <c r="A34" s="63">
        <v>20</v>
      </c>
      <c r="B34" s="63">
        <v>13</v>
      </c>
      <c r="C34" s="68" t="s">
        <v>413</v>
      </c>
      <c r="D34" s="67">
        <v>319.49</v>
      </c>
      <c r="E34" s="66">
        <v>1277.4000000000001</v>
      </c>
      <c r="F34" s="70">
        <f>(D34-E34)/E34</f>
        <v>-0.74989040237983406</v>
      </c>
      <c r="G34" s="67">
        <v>55</v>
      </c>
      <c r="H34" s="66">
        <v>6</v>
      </c>
      <c r="I34" s="66">
        <f>G34/H34</f>
        <v>9.1666666666666661</v>
      </c>
      <c r="J34" s="66">
        <v>1</v>
      </c>
      <c r="K34" s="66">
        <v>7</v>
      </c>
      <c r="L34" s="67">
        <v>86670</v>
      </c>
      <c r="M34" s="67">
        <v>13578</v>
      </c>
      <c r="N34" s="65">
        <v>44442</v>
      </c>
      <c r="O34" s="64" t="s">
        <v>43</v>
      </c>
      <c r="P34" s="61"/>
      <c r="Q34" s="73"/>
      <c r="R34" s="73"/>
      <c r="S34" s="73"/>
      <c r="T34" s="73"/>
      <c r="U34" s="74"/>
      <c r="V34" s="74"/>
      <c r="W34" s="74"/>
      <c r="X34" s="60"/>
      <c r="Y34" s="75"/>
      <c r="Z34" s="75"/>
    </row>
    <row r="35" spans="1:26" ht="25.2" customHeight="1">
      <c r="A35" s="41"/>
      <c r="B35" s="41"/>
      <c r="C35" s="52" t="s">
        <v>66</v>
      </c>
      <c r="D35" s="62">
        <f>SUM(D23:D34)</f>
        <v>332300.73</v>
      </c>
      <c r="E35" s="62">
        <f t="shared" ref="E35:G35" si="3">SUM(E23:E34)</f>
        <v>247854.73</v>
      </c>
      <c r="F35" s="20">
        <f>(D35-E35)/E35</f>
        <v>0.34070763951125715</v>
      </c>
      <c r="G35" s="62">
        <f t="shared" si="3"/>
        <v>54413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 t="s">
        <v>58</v>
      </c>
      <c r="C37" s="68" t="s">
        <v>370</v>
      </c>
      <c r="D37" s="67">
        <v>293.5</v>
      </c>
      <c r="E37" s="66" t="s">
        <v>36</v>
      </c>
      <c r="F37" s="66" t="s">
        <v>36</v>
      </c>
      <c r="G37" s="67">
        <v>54</v>
      </c>
      <c r="H37" s="66">
        <v>3</v>
      </c>
      <c r="I37" s="66">
        <f>G37/H37</f>
        <v>18</v>
      </c>
      <c r="J37" s="66">
        <v>3</v>
      </c>
      <c r="K37" s="66">
        <v>0</v>
      </c>
      <c r="L37" s="67">
        <v>294</v>
      </c>
      <c r="M37" s="67">
        <v>54</v>
      </c>
      <c r="N37" s="65" t="s">
        <v>60</v>
      </c>
      <c r="O37" s="64" t="s">
        <v>84</v>
      </c>
      <c r="P37" s="61"/>
      <c r="Q37" s="73"/>
      <c r="R37" s="73"/>
      <c r="S37" s="73"/>
      <c r="T37" s="73"/>
      <c r="U37" s="74"/>
      <c r="V37" s="74"/>
      <c r="W37" s="75"/>
      <c r="X37" s="74"/>
      <c r="Y37" s="75"/>
      <c r="Z37" s="60"/>
    </row>
    <row r="38" spans="1:26" ht="25.35" customHeight="1">
      <c r="A38" s="63">
        <v>22</v>
      </c>
      <c r="B38" s="63">
        <v>19</v>
      </c>
      <c r="C38" s="55" t="s">
        <v>305</v>
      </c>
      <c r="D38" s="67">
        <v>188</v>
      </c>
      <c r="E38" s="67">
        <v>427</v>
      </c>
      <c r="F38" s="70">
        <f>(D38-E38)/E38</f>
        <v>-0.55971896955503508</v>
      </c>
      <c r="G38" s="67">
        <v>35</v>
      </c>
      <c r="H38" s="66" t="s">
        <v>36</v>
      </c>
      <c r="I38" s="66" t="s">
        <v>36</v>
      </c>
      <c r="J38" s="66">
        <v>1</v>
      </c>
      <c r="K38" s="66">
        <v>23</v>
      </c>
      <c r="L38" s="67">
        <v>14216.59</v>
      </c>
      <c r="M38" s="67">
        <v>2552</v>
      </c>
      <c r="N38" s="65">
        <v>44330</v>
      </c>
      <c r="O38" s="64" t="s">
        <v>82</v>
      </c>
      <c r="P38" s="61"/>
      <c r="Q38" s="73"/>
      <c r="R38" s="73"/>
      <c r="T38" s="73"/>
      <c r="U38" s="73"/>
      <c r="V38" s="74"/>
      <c r="W38" s="60"/>
      <c r="X38" s="75"/>
      <c r="Y38" s="75"/>
      <c r="Z38" s="74"/>
    </row>
    <row r="39" spans="1:26" ht="24.6" customHeight="1">
      <c r="A39" s="63">
        <v>23</v>
      </c>
      <c r="B39" s="76">
        <v>20</v>
      </c>
      <c r="C39" s="68" t="s">
        <v>373</v>
      </c>
      <c r="D39" s="67">
        <v>186.4</v>
      </c>
      <c r="E39" s="66">
        <v>286.89999999999998</v>
      </c>
      <c r="F39" s="70">
        <f>(D39-E39)/E39</f>
        <v>-0.35029627047751821</v>
      </c>
      <c r="G39" s="67">
        <v>58</v>
      </c>
      <c r="H39" s="66">
        <v>7</v>
      </c>
      <c r="I39" s="66">
        <f>G39/H39</f>
        <v>8.2857142857142865</v>
      </c>
      <c r="J39" s="66">
        <v>1</v>
      </c>
      <c r="K39" s="66">
        <v>7</v>
      </c>
      <c r="L39" s="67">
        <v>24044.36</v>
      </c>
      <c r="M39" s="67">
        <v>5328</v>
      </c>
      <c r="N39" s="65">
        <v>44442</v>
      </c>
      <c r="O39" s="64" t="s">
        <v>101</v>
      </c>
      <c r="P39" s="61"/>
      <c r="R39" s="54"/>
      <c r="T39" s="61"/>
      <c r="U39" s="60"/>
      <c r="V39" s="60"/>
      <c r="W39" s="60"/>
      <c r="X39" s="61"/>
      <c r="Y39" s="60"/>
      <c r="Z39" s="60"/>
    </row>
    <row r="40" spans="1:26" ht="24.6" customHeight="1">
      <c r="A40" s="63">
        <v>24</v>
      </c>
      <c r="B40" s="76">
        <v>25</v>
      </c>
      <c r="C40" s="68" t="s">
        <v>414</v>
      </c>
      <c r="D40" s="67">
        <v>104</v>
      </c>
      <c r="E40" s="66">
        <v>64</v>
      </c>
      <c r="F40" s="70">
        <f>(D40-E40)/E40</f>
        <v>0.625</v>
      </c>
      <c r="G40" s="67">
        <v>19</v>
      </c>
      <c r="H40" s="66">
        <v>1</v>
      </c>
      <c r="I40" s="66">
        <f>G40/H40</f>
        <v>19</v>
      </c>
      <c r="J40" s="69">
        <v>1</v>
      </c>
      <c r="K40" s="66">
        <v>8</v>
      </c>
      <c r="L40" s="67">
        <v>13754.39</v>
      </c>
      <c r="M40" s="67">
        <v>2573</v>
      </c>
      <c r="N40" s="65">
        <v>44435</v>
      </c>
      <c r="O40" s="64" t="s">
        <v>50</v>
      </c>
      <c r="P40" s="61"/>
      <c r="R40" s="54"/>
      <c r="T40" s="61"/>
      <c r="U40" s="60"/>
      <c r="V40" s="60"/>
      <c r="W40" s="60"/>
      <c r="X40" s="61"/>
      <c r="Y40" s="60"/>
      <c r="Z40" s="60"/>
    </row>
    <row r="41" spans="1:26" ht="25.35" customHeight="1">
      <c r="A41" s="63">
        <v>25</v>
      </c>
      <c r="B41" s="63">
        <v>21</v>
      </c>
      <c r="C41" s="68" t="s">
        <v>224</v>
      </c>
      <c r="D41" s="67">
        <v>94</v>
      </c>
      <c r="E41" s="67">
        <v>167</v>
      </c>
      <c r="F41" s="70">
        <f>(D41-E41)/E41</f>
        <v>-0.43712574850299402</v>
      </c>
      <c r="G41" s="67">
        <v>16</v>
      </c>
      <c r="H41" s="66">
        <v>1</v>
      </c>
      <c r="I41" s="66">
        <f>G41/H41</f>
        <v>16</v>
      </c>
      <c r="J41" s="66">
        <v>1</v>
      </c>
      <c r="K41" s="66">
        <v>9</v>
      </c>
      <c r="L41" s="67">
        <v>11314.86</v>
      </c>
      <c r="M41" s="67">
        <v>2394</v>
      </c>
      <c r="N41" s="65">
        <v>44421</v>
      </c>
      <c r="O41" s="64" t="s">
        <v>50</v>
      </c>
      <c r="P41" s="61"/>
      <c r="Q41" s="73"/>
      <c r="R41" s="73"/>
      <c r="S41" s="73"/>
      <c r="T41" s="73"/>
      <c r="U41" s="74"/>
      <c r="V41" s="74"/>
      <c r="W41" s="60"/>
      <c r="X41" s="74"/>
      <c r="Y41" s="75"/>
      <c r="Z41" s="75"/>
    </row>
    <row r="42" spans="1:26" ht="25.35" customHeight="1">
      <c r="A42" s="63">
        <v>26</v>
      </c>
      <c r="B42" s="66" t="s">
        <v>36</v>
      </c>
      <c r="C42" s="68" t="s">
        <v>415</v>
      </c>
      <c r="D42" s="67">
        <v>44</v>
      </c>
      <c r="E42" s="66" t="s">
        <v>36</v>
      </c>
      <c r="F42" s="66" t="s">
        <v>36</v>
      </c>
      <c r="G42" s="67">
        <v>11</v>
      </c>
      <c r="H42" s="66">
        <v>1</v>
      </c>
      <c r="I42" s="66">
        <f>G42/H42</f>
        <v>11</v>
      </c>
      <c r="J42" s="66">
        <v>1</v>
      </c>
      <c r="K42" s="66">
        <v>4</v>
      </c>
      <c r="L42" s="67">
        <v>9005</v>
      </c>
      <c r="M42" s="67">
        <v>1733</v>
      </c>
      <c r="N42" s="65">
        <v>44435</v>
      </c>
      <c r="O42" s="53" t="s">
        <v>84</v>
      </c>
      <c r="P42" s="61"/>
      <c r="Q42" s="73"/>
      <c r="R42" s="73"/>
      <c r="S42" s="73"/>
      <c r="T42" s="73"/>
      <c r="U42" s="73"/>
      <c r="V42" s="74"/>
      <c r="W42" s="75"/>
      <c r="X42" s="75"/>
      <c r="Y42" s="60"/>
      <c r="Z42" s="74"/>
    </row>
    <row r="43" spans="1:26" ht="25.35" customHeight="1">
      <c r="A43" s="41"/>
      <c r="B43" s="41"/>
      <c r="C43" s="52" t="s">
        <v>124</v>
      </c>
      <c r="D43" s="62">
        <f>SUM(D35:D42)</f>
        <v>333210.63</v>
      </c>
      <c r="E43" s="62">
        <f t="shared" ref="E43:G43" si="4">SUM(E35:E42)</f>
        <v>248799.63</v>
      </c>
      <c r="F43" s="20">
        <f t="shared" ref="F43" si="5">(D43-E43)/E43</f>
        <v>0.33927301258446407</v>
      </c>
      <c r="G43" s="62">
        <f t="shared" si="4"/>
        <v>54606</v>
      </c>
      <c r="H43" s="62"/>
      <c r="I43" s="43"/>
      <c r="J43" s="42"/>
      <c r="K43" s="44"/>
      <c r="L43" s="45"/>
      <c r="M43" s="49"/>
      <c r="N43" s="46"/>
      <c r="O43" s="53"/>
    </row>
    <row r="44" spans="1:26" ht="23.1" customHeight="1"/>
    <row r="45" spans="1:26" ht="17.25" customHeight="1"/>
    <row r="58" spans="16:18">
      <c r="R58" s="61"/>
    </row>
    <row r="61" spans="16:18">
      <c r="P61" s="61"/>
    </row>
    <row r="65" ht="12" customHeight="1"/>
  </sheetData>
  <sortState xmlns:xlrd2="http://schemas.microsoft.com/office/spreadsheetml/2017/richdata2" ref="B13:O42">
    <sortCondition descending="1" ref="D13:D42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A3A29-8C99-4996-9104-D2F56EDD6D59}">
  <dimension ref="A1:AA64"/>
  <sheetViews>
    <sheetView zoomScale="60" zoomScaleNormal="60" workbookViewId="0">
      <selection activeCell="T18" sqref="T18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5" width="12" style="1" bestFit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416</v>
      </c>
      <c r="F1" s="30"/>
      <c r="G1" s="30"/>
      <c r="H1" s="30"/>
      <c r="I1" s="30"/>
    </row>
    <row r="2" spans="1:27" ht="19.5" customHeight="1">
      <c r="E2" s="30" t="s">
        <v>417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>
      <c r="A6" s="207"/>
      <c r="B6" s="207"/>
      <c r="C6" s="212"/>
      <c r="D6" s="32" t="s">
        <v>407</v>
      </c>
      <c r="E6" s="32" t="s">
        <v>418</v>
      </c>
      <c r="F6" s="212"/>
      <c r="G6" s="32" t="s">
        <v>407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>
      <c r="A10" s="207"/>
      <c r="B10" s="207"/>
      <c r="C10" s="212"/>
      <c r="D10" s="84" t="s">
        <v>408</v>
      </c>
      <c r="E10" s="84" t="s">
        <v>419</v>
      </c>
      <c r="F10" s="212"/>
      <c r="G10" s="84" t="s">
        <v>408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2"/>
      <c r="Z12" s="4"/>
    </row>
    <row r="13" spans="1:27" ht="25.35" customHeight="1">
      <c r="A13" s="63">
        <v>1</v>
      </c>
      <c r="B13" s="77">
        <v>1</v>
      </c>
      <c r="C13" s="68" t="s">
        <v>265</v>
      </c>
      <c r="D13" s="67">
        <v>81645.850000000006</v>
      </c>
      <c r="E13" s="66">
        <v>133720.82</v>
      </c>
      <c r="F13" s="70">
        <f>(D13-E13)/E13</f>
        <v>-0.3894305314609946</v>
      </c>
      <c r="G13" s="67">
        <v>11574</v>
      </c>
      <c r="H13" s="66">
        <v>315</v>
      </c>
      <c r="I13" s="66">
        <f t="shared" ref="I13:I21" si="0">G13/H13</f>
        <v>36.74285714285714</v>
      </c>
      <c r="J13" s="66">
        <v>17</v>
      </c>
      <c r="K13" s="66">
        <v>2</v>
      </c>
      <c r="L13" s="67">
        <v>232153</v>
      </c>
      <c r="M13" s="67">
        <v>33540</v>
      </c>
      <c r="N13" s="65">
        <v>44470</v>
      </c>
      <c r="O13" s="64" t="s">
        <v>37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7" ht="25.35" customHeight="1">
      <c r="A14" s="63">
        <v>2</v>
      </c>
      <c r="B14" s="77" t="s">
        <v>34</v>
      </c>
      <c r="C14" s="68" t="s">
        <v>345</v>
      </c>
      <c r="D14" s="67">
        <v>63188.57</v>
      </c>
      <c r="E14" s="66" t="s">
        <v>36</v>
      </c>
      <c r="F14" s="66" t="s">
        <v>36</v>
      </c>
      <c r="G14" s="67">
        <v>12831</v>
      </c>
      <c r="H14" s="66">
        <v>369</v>
      </c>
      <c r="I14" s="66">
        <f t="shared" si="0"/>
        <v>34.772357723577237</v>
      </c>
      <c r="J14" s="66">
        <v>20</v>
      </c>
      <c r="K14" s="66">
        <v>1</v>
      </c>
      <c r="L14" s="67">
        <v>63472</v>
      </c>
      <c r="M14" s="67">
        <v>12884</v>
      </c>
      <c r="N14" s="65">
        <v>44477</v>
      </c>
      <c r="O14" s="64" t="s">
        <v>37</v>
      </c>
      <c r="P14" s="61"/>
      <c r="Q14" s="73"/>
      <c r="R14" s="73"/>
      <c r="S14" s="73"/>
      <c r="T14" s="73"/>
      <c r="U14" s="74"/>
      <c r="V14" s="74"/>
      <c r="W14" s="75"/>
      <c r="X14" s="74"/>
      <c r="Y14" s="60"/>
      <c r="Z14" s="75"/>
    </row>
    <row r="15" spans="1:27" ht="25.35" customHeight="1">
      <c r="A15" s="63">
        <v>3</v>
      </c>
      <c r="B15" s="77">
        <v>2</v>
      </c>
      <c r="C15" s="68" t="s">
        <v>193</v>
      </c>
      <c r="D15" s="67">
        <v>34684.82</v>
      </c>
      <c r="E15" s="66">
        <v>48756.160000000003</v>
      </c>
      <c r="F15" s="70">
        <f>(D15-E15)/E15</f>
        <v>-0.28860640378569608</v>
      </c>
      <c r="G15" s="67">
        <v>5504</v>
      </c>
      <c r="H15" s="66">
        <v>181</v>
      </c>
      <c r="I15" s="66">
        <f t="shared" si="0"/>
        <v>30.408839779005525</v>
      </c>
      <c r="J15" s="66">
        <v>9</v>
      </c>
      <c r="K15" s="66">
        <v>4</v>
      </c>
      <c r="L15" s="67">
        <v>341246.68</v>
      </c>
      <c r="M15" s="67">
        <v>50364</v>
      </c>
      <c r="N15" s="65">
        <v>44456</v>
      </c>
      <c r="O15" s="64" t="s">
        <v>56</v>
      </c>
      <c r="P15" s="61"/>
      <c r="R15" s="54"/>
      <c r="T15" s="61"/>
      <c r="U15" s="60"/>
      <c r="V15" s="60"/>
      <c r="W15" s="60"/>
      <c r="X15" s="60"/>
      <c r="Y15" s="61"/>
      <c r="Z15" s="60"/>
    </row>
    <row r="16" spans="1:27" ht="25.35" customHeight="1">
      <c r="A16" s="63">
        <v>4</v>
      </c>
      <c r="B16" s="77">
        <v>3</v>
      </c>
      <c r="C16" s="68" t="s">
        <v>353</v>
      </c>
      <c r="D16" s="67">
        <v>18924.27</v>
      </c>
      <c r="E16" s="66">
        <v>28807.98</v>
      </c>
      <c r="F16" s="70">
        <f>(D16-E16)/E16</f>
        <v>-0.34308931067016846</v>
      </c>
      <c r="G16" s="67">
        <v>3701</v>
      </c>
      <c r="H16" s="66">
        <v>166</v>
      </c>
      <c r="I16" s="66">
        <f t="shared" si="0"/>
        <v>22.295180722891565</v>
      </c>
      <c r="J16" s="66">
        <v>11</v>
      </c>
      <c r="K16" s="66">
        <v>4</v>
      </c>
      <c r="L16" s="67">
        <v>163428</v>
      </c>
      <c r="M16" s="67">
        <v>33377</v>
      </c>
      <c r="N16" s="65">
        <v>44456</v>
      </c>
      <c r="O16" s="53" t="s">
        <v>37</v>
      </c>
      <c r="P16" s="61"/>
      <c r="Q16" s="73"/>
      <c r="R16" s="73"/>
      <c r="S16" s="73"/>
      <c r="T16" s="73"/>
      <c r="U16" s="74"/>
      <c r="V16" s="74"/>
      <c r="W16" s="75"/>
      <c r="X16" s="60"/>
      <c r="Y16" s="75"/>
      <c r="Z16" s="74"/>
    </row>
    <row r="17" spans="1:26" ht="25.35" customHeight="1">
      <c r="A17" s="63">
        <v>5</v>
      </c>
      <c r="B17" s="77" t="s">
        <v>58</v>
      </c>
      <c r="C17" s="68" t="s">
        <v>332</v>
      </c>
      <c r="D17" s="67">
        <v>14632.62</v>
      </c>
      <c r="E17" s="66" t="s">
        <v>36</v>
      </c>
      <c r="F17" s="66" t="s">
        <v>36</v>
      </c>
      <c r="G17" s="67">
        <v>2061</v>
      </c>
      <c r="H17" s="66">
        <v>19</v>
      </c>
      <c r="I17" s="66">
        <f t="shared" si="0"/>
        <v>108.47368421052632</v>
      </c>
      <c r="J17" s="66">
        <v>9</v>
      </c>
      <c r="K17" s="66">
        <v>0</v>
      </c>
      <c r="L17" s="67">
        <v>14632.62</v>
      </c>
      <c r="M17" s="67">
        <v>2061</v>
      </c>
      <c r="N17" s="65" t="s">
        <v>60</v>
      </c>
      <c r="O17" s="64" t="s">
        <v>142</v>
      </c>
      <c r="P17" s="61"/>
      <c r="Q17" s="73"/>
      <c r="R17" s="73"/>
      <c r="S17" s="73"/>
      <c r="T17" s="73"/>
      <c r="U17" s="74"/>
      <c r="V17" s="74"/>
      <c r="W17" s="75"/>
      <c r="X17" s="60"/>
      <c r="Y17" s="75"/>
      <c r="Z17" s="74"/>
    </row>
    <row r="18" spans="1:26" ht="25.35" customHeight="1">
      <c r="A18" s="63">
        <v>6</v>
      </c>
      <c r="B18" s="77">
        <v>6</v>
      </c>
      <c r="C18" s="68" t="s">
        <v>187</v>
      </c>
      <c r="D18" s="67">
        <v>10551.79</v>
      </c>
      <c r="E18" s="66">
        <v>6975.21</v>
      </c>
      <c r="F18" s="70">
        <f>(D18-E18)/E18</f>
        <v>0.51275588835318231</v>
      </c>
      <c r="G18" s="67">
        <v>1843</v>
      </c>
      <c r="H18" s="66">
        <v>85</v>
      </c>
      <c r="I18" s="66">
        <f t="shared" si="0"/>
        <v>21.682352941176472</v>
      </c>
      <c r="J18" s="66">
        <v>8</v>
      </c>
      <c r="K18" s="66">
        <v>4</v>
      </c>
      <c r="L18" s="67">
        <v>65990.25</v>
      </c>
      <c r="M18" s="67">
        <v>11505</v>
      </c>
      <c r="N18" s="65">
        <v>44456</v>
      </c>
      <c r="O18" s="64" t="s">
        <v>182</v>
      </c>
      <c r="P18" s="61"/>
      <c r="Q18" s="73"/>
      <c r="R18" s="73"/>
      <c r="S18" s="73"/>
      <c r="T18" s="73"/>
      <c r="U18" s="74"/>
      <c r="V18" s="74"/>
      <c r="W18" s="75"/>
      <c r="X18" s="60"/>
      <c r="Y18" s="75"/>
      <c r="Z18" s="74"/>
    </row>
    <row r="19" spans="1:26" ht="25.35" customHeight="1">
      <c r="A19" s="63">
        <v>7</v>
      </c>
      <c r="B19" s="77">
        <v>4</v>
      </c>
      <c r="C19" s="68" t="s">
        <v>63</v>
      </c>
      <c r="D19" s="67">
        <v>8842.94</v>
      </c>
      <c r="E19" s="66">
        <v>16994.95</v>
      </c>
      <c r="F19" s="70">
        <f>(D19-E19)/E19</f>
        <v>-0.4796724909458398</v>
      </c>
      <c r="G19" s="67">
        <v>1878</v>
      </c>
      <c r="H19" s="66">
        <v>121</v>
      </c>
      <c r="I19" s="66">
        <f t="shared" si="0"/>
        <v>15.520661157024794</v>
      </c>
      <c r="J19" s="66">
        <v>15</v>
      </c>
      <c r="K19" s="66">
        <v>2</v>
      </c>
      <c r="L19" s="67">
        <v>27295.01</v>
      </c>
      <c r="M19" s="67">
        <v>5802</v>
      </c>
      <c r="N19" s="65">
        <v>44470</v>
      </c>
      <c r="O19" s="64" t="s">
        <v>41</v>
      </c>
      <c r="P19" s="61"/>
      <c r="Q19" s="73"/>
      <c r="R19" s="73"/>
      <c r="S19" s="73"/>
      <c r="T19" s="73"/>
      <c r="U19" s="74"/>
      <c r="V19" s="74"/>
      <c r="W19" s="75"/>
      <c r="X19" s="75"/>
      <c r="Y19" s="60"/>
      <c r="Z19" s="74"/>
    </row>
    <row r="20" spans="1:26" ht="25.35" customHeight="1">
      <c r="A20" s="63">
        <v>8</v>
      </c>
      <c r="B20" s="77" t="s">
        <v>34</v>
      </c>
      <c r="C20" s="68" t="s">
        <v>254</v>
      </c>
      <c r="D20" s="67">
        <v>8366.5299999999988</v>
      </c>
      <c r="E20" s="66" t="s">
        <v>36</v>
      </c>
      <c r="F20" s="66" t="s">
        <v>36</v>
      </c>
      <c r="G20" s="67">
        <v>1515</v>
      </c>
      <c r="H20" s="66">
        <v>149</v>
      </c>
      <c r="I20" s="66">
        <f t="shared" si="0"/>
        <v>10.167785234899329</v>
      </c>
      <c r="J20" s="66">
        <v>17</v>
      </c>
      <c r="K20" s="66">
        <v>1</v>
      </c>
      <c r="L20" s="67">
        <v>8366.5299999999988</v>
      </c>
      <c r="M20" s="67">
        <v>1515</v>
      </c>
      <c r="N20" s="65">
        <v>44477</v>
      </c>
      <c r="O20" s="64" t="s">
        <v>50</v>
      </c>
      <c r="P20" s="61"/>
      <c r="Q20" s="73"/>
      <c r="R20" s="73"/>
      <c r="S20" s="73"/>
      <c r="T20" s="73"/>
      <c r="U20" s="74"/>
      <c r="V20" s="74"/>
      <c r="W20" s="75"/>
      <c r="X20" s="75"/>
      <c r="Y20" s="60"/>
      <c r="Z20" s="74"/>
    </row>
    <row r="21" spans="1:26" ht="25.35" customHeight="1">
      <c r="A21" s="63">
        <v>9</v>
      </c>
      <c r="B21" s="77" t="s">
        <v>34</v>
      </c>
      <c r="C21" s="68" t="s">
        <v>409</v>
      </c>
      <c r="D21" s="67">
        <v>6366.81</v>
      </c>
      <c r="E21" s="66" t="s">
        <v>36</v>
      </c>
      <c r="F21" s="66" t="s">
        <v>36</v>
      </c>
      <c r="G21" s="67">
        <v>1020</v>
      </c>
      <c r="H21" s="66">
        <v>124</v>
      </c>
      <c r="I21" s="66">
        <f t="shared" si="0"/>
        <v>8.2258064516129039</v>
      </c>
      <c r="J21" s="66">
        <v>13</v>
      </c>
      <c r="K21" s="66">
        <v>1</v>
      </c>
      <c r="L21" s="67">
        <v>6366.81</v>
      </c>
      <c r="M21" s="67">
        <v>1020</v>
      </c>
      <c r="N21" s="65">
        <v>44477</v>
      </c>
      <c r="O21" s="64" t="s">
        <v>41</v>
      </c>
      <c r="P21" s="61"/>
      <c r="Q21" s="73"/>
      <c r="R21" s="73"/>
      <c r="S21" s="73"/>
      <c r="T21" s="73"/>
      <c r="U21" s="74"/>
      <c r="V21" s="74"/>
      <c r="W21" s="75"/>
      <c r="X21" s="74"/>
      <c r="Y21" s="60"/>
      <c r="Z21" s="75"/>
    </row>
    <row r="22" spans="1:26" ht="25.35" customHeight="1">
      <c r="A22" s="63">
        <v>10</v>
      </c>
      <c r="B22" s="77">
        <v>5</v>
      </c>
      <c r="C22" s="68" t="s">
        <v>411</v>
      </c>
      <c r="D22" s="67">
        <v>4450</v>
      </c>
      <c r="E22" s="66">
        <v>7280</v>
      </c>
      <c r="F22" s="70">
        <f>(D22-E22)/E22</f>
        <v>-0.38873626373626374</v>
      </c>
      <c r="G22" s="67">
        <v>678</v>
      </c>
      <c r="H22" s="66" t="s">
        <v>36</v>
      </c>
      <c r="I22" s="66" t="s">
        <v>36</v>
      </c>
      <c r="J22" s="66">
        <v>8</v>
      </c>
      <c r="K22" s="66">
        <v>5</v>
      </c>
      <c r="L22" s="67">
        <v>88406</v>
      </c>
      <c r="M22" s="67">
        <v>14141</v>
      </c>
      <c r="N22" s="65">
        <v>44449</v>
      </c>
      <c r="O22" s="64" t="s">
        <v>47</v>
      </c>
      <c r="P22" s="61"/>
      <c r="Q22" s="73"/>
      <c r="R22" s="73"/>
      <c r="S22" s="73"/>
      <c r="T22" s="73"/>
      <c r="U22" s="74"/>
      <c r="V22" s="74"/>
      <c r="W22" s="75"/>
      <c r="X22" s="75"/>
      <c r="Y22" s="60"/>
      <c r="Z22" s="74"/>
    </row>
    <row r="23" spans="1:26" ht="25.35" customHeight="1">
      <c r="A23" s="41"/>
      <c r="B23" s="41"/>
      <c r="C23" s="52" t="s">
        <v>52</v>
      </c>
      <c r="D23" s="62">
        <f>SUM(D13:D22)</f>
        <v>251654.2</v>
      </c>
      <c r="E23" s="62">
        <f t="shared" ref="E23:G23" si="1">SUM(E13:E22)</f>
        <v>242535.12000000002</v>
      </c>
      <c r="F23" s="72">
        <f>(D23-E23)/E23</f>
        <v>3.7599008341554767E-2</v>
      </c>
      <c r="G23" s="62">
        <f t="shared" si="1"/>
        <v>42605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8</v>
      </c>
      <c r="C25" s="68" t="s">
        <v>317</v>
      </c>
      <c r="D25" s="67">
        <v>3556.96</v>
      </c>
      <c r="E25" s="66">
        <v>5183.4799999999996</v>
      </c>
      <c r="F25" s="70">
        <f t="shared" ref="F25:F35" si="2">(D25-E25)/E25</f>
        <v>-0.31378919181708037</v>
      </c>
      <c r="G25" s="67">
        <v>737</v>
      </c>
      <c r="H25" s="66">
        <v>62</v>
      </c>
      <c r="I25" s="66">
        <f t="shared" ref="I25:I32" si="3">G25/H25</f>
        <v>11.887096774193548</v>
      </c>
      <c r="J25" s="66">
        <v>8</v>
      </c>
      <c r="K25" s="66">
        <v>8</v>
      </c>
      <c r="L25" s="67">
        <v>164082</v>
      </c>
      <c r="M25" s="67">
        <v>35440</v>
      </c>
      <c r="N25" s="65">
        <v>44428</v>
      </c>
      <c r="O25" s="64" t="s">
        <v>39</v>
      </c>
      <c r="P25" s="61"/>
      <c r="Q25" s="73"/>
      <c r="R25" s="73"/>
      <c r="S25" s="73"/>
      <c r="T25" s="73"/>
      <c r="U25" s="74"/>
      <c r="V25" s="74"/>
      <c r="W25" s="75"/>
      <c r="X25" s="75"/>
      <c r="Y25" s="60"/>
      <c r="Z25" s="74"/>
    </row>
    <row r="26" spans="1:26" ht="25.35" customHeight="1">
      <c r="A26" s="63">
        <v>12</v>
      </c>
      <c r="B26" s="77">
        <v>7</v>
      </c>
      <c r="C26" s="68" t="s">
        <v>412</v>
      </c>
      <c r="D26" s="67">
        <v>2014.8500000000001</v>
      </c>
      <c r="E26" s="66">
        <v>5582.4500000000007</v>
      </c>
      <c r="F26" s="70">
        <f t="shared" si="2"/>
        <v>-0.63907424159643167</v>
      </c>
      <c r="G26" s="67">
        <v>320</v>
      </c>
      <c r="H26" s="66">
        <v>26</v>
      </c>
      <c r="I26" s="66">
        <f t="shared" si="3"/>
        <v>12.307692307692308</v>
      </c>
      <c r="J26" s="66">
        <v>8</v>
      </c>
      <c r="K26" s="66">
        <v>3</v>
      </c>
      <c r="L26" s="67">
        <v>20458.690000000002</v>
      </c>
      <c r="M26" s="67">
        <v>3266</v>
      </c>
      <c r="N26" s="65">
        <v>44463</v>
      </c>
      <c r="O26" s="64" t="s">
        <v>50</v>
      </c>
      <c r="P26" s="61"/>
      <c r="Q26" s="73"/>
      <c r="R26" s="73"/>
      <c r="S26" s="73"/>
      <c r="T26" s="73"/>
      <c r="U26" s="74"/>
      <c r="V26" s="74"/>
      <c r="W26" s="75"/>
      <c r="X26" s="75"/>
      <c r="Y26" s="60"/>
      <c r="Z26" s="74"/>
    </row>
    <row r="27" spans="1:26" ht="25.35" customHeight="1">
      <c r="A27" s="63">
        <v>13</v>
      </c>
      <c r="B27" s="77">
        <v>9</v>
      </c>
      <c r="C27" s="68" t="s">
        <v>413</v>
      </c>
      <c r="D27" s="67">
        <v>1277.4000000000001</v>
      </c>
      <c r="E27" s="66">
        <v>4338.0600000000004</v>
      </c>
      <c r="F27" s="70">
        <f t="shared" si="2"/>
        <v>-0.70553657625758981</v>
      </c>
      <c r="G27" s="67">
        <v>205</v>
      </c>
      <c r="H27" s="66">
        <v>12</v>
      </c>
      <c r="I27" s="66">
        <f t="shared" si="3"/>
        <v>17.083333333333332</v>
      </c>
      <c r="J27" s="66">
        <v>3</v>
      </c>
      <c r="K27" s="66">
        <v>6</v>
      </c>
      <c r="L27" s="67">
        <v>86350</v>
      </c>
      <c r="M27" s="67">
        <v>13523</v>
      </c>
      <c r="N27" s="65">
        <v>44442</v>
      </c>
      <c r="O27" s="64" t="s">
        <v>43</v>
      </c>
      <c r="P27" s="61"/>
      <c r="Q27" s="73"/>
      <c r="R27" s="73"/>
      <c r="S27" s="73"/>
      <c r="T27" s="73"/>
      <c r="U27" s="74"/>
      <c r="V27" s="74"/>
      <c r="W27" s="75"/>
      <c r="X27" s="60"/>
      <c r="Y27" s="75"/>
      <c r="Z27" s="74"/>
    </row>
    <row r="28" spans="1:26" ht="25.35" customHeight="1">
      <c r="A28" s="63">
        <v>14</v>
      </c>
      <c r="B28" s="79">
        <v>12</v>
      </c>
      <c r="C28" s="68" t="s">
        <v>410</v>
      </c>
      <c r="D28" s="67">
        <v>1243.0899999999999</v>
      </c>
      <c r="E28" s="66">
        <v>1508.15</v>
      </c>
      <c r="F28" s="70">
        <f t="shared" si="2"/>
        <v>-0.17575174883134978</v>
      </c>
      <c r="G28" s="67">
        <v>186</v>
      </c>
      <c r="H28" s="66">
        <v>4</v>
      </c>
      <c r="I28" s="66">
        <f t="shared" si="3"/>
        <v>46.5</v>
      </c>
      <c r="J28" s="66">
        <v>1</v>
      </c>
      <c r="K28" s="66">
        <v>6</v>
      </c>
      <c r="L28" s="67">
        <v>40734.22</v>
      </c>
      <c r="M28" s="67">
        <v>6342</v>
      </c>
      <c r="N28" s="65">
        <v>44442</v>
      </c>
      <c r="O28" s="64" t="s">
        <v>56</v>
      </c>
      <c r="P28" s="61"/>
      <c r="Q28" s="73"/>
      <c r="R28" s="73"/>
      <c r="S28" s="73"/>
      <c r="T28" s="73"/>
      <c r="U28" s="74"/>
      <c r="V28" s="74"/>
      <c r="W28" s="75"/>
      <c r="X28" s="75"/>
      <c r="Y28" s="60"/>
      <c r="Z28" s="74"/>
    </row>
    <row r="29" spans="1:26" ht="25.35" customHeight="1">
      <c r="A29" s="63">
        <v>15</v>
      </c>
      <c r="B29" s="77">
        <v>11</v>
      </c>
      <c r="C29" s="68" t="s">
        <v>395</v>
      </c>
      <c r="D29" s="67">
        <v>1001.38</v>
      </c>
      <c r="E29" s="66">
        <v>2036.4</v>
      </c>
      <c r="F29" s="70">
        <f t="shared" si="2"/>
        <v>-0.50825967393439397</v>
      </c>
      <c r="G29" s="67">
        <v>200</v>
      </c>
      <c r="H29" s="66">
        <v>17</v>
      </c>
      <c r="I29" s="66">
        <f t="shared" si="3"/>
        <v>11.764705882352942</v>
      </c>
      <c r="J29" s="66">
        <v>4</v>
      </c>
      <c r="K29" s="66">
        <v>12</v>
      </c>
      <c r="L29" s="67">
        <v>226890</v>
      </c>
      <c r="M29" s="67">
        <v>48937</v>
      </c>
      <c r="N29" s="65">
        <v>44400</v>
      </c>
      <c r="O29" s="64" t="s">
        <v>43</v>
      </c>
      <c r="P29" s="61"/>
      <c r="Q29" s="73"/>
      <c r="R29" s="73"/>
      <c r="S29" s="73"/>
      <c r="T29" s="73"/>
      <c r="U29" s="74"/>
      <c r="V29" s="74"/>
      <c r="W29" s="75"/>
      <c r="X29" s="75"/>
      <c r="Y29" s="60"/>
      <c r="Z29" s="74"/>
    </row>
    <row r="30" spans="1:26" ht="25.35" customHeight="1">
      <c r="A30" s="63">
        <v>16</v>
      </c>
      <c r="B30" s="78">
        <v>10</v>
      </c>
      <c r="C30" s="68" t="s">
        <v>400</v>
      </c>
      <c r="D30" s="67">
        <v>958.27</v>
      </c>
      <c r="E30" s="66">
        <v>3393.71</v>
      </c>
      <c r="F30" s="70">
        <f t="shared" si="2"/>
        <v>-0.71763350433596274</v>
      </c>
      <c r="G30" s="67">
        <v>167</v>
      </c>
      <c r="H30" s="66">
        <v>14</v>
      </c>
      <c r="I30" s="66">
        <f t="shared" si="3"/>
        <v>11.928571428571429</v>
      </c>
      <c r="J30" s="66">
        <v>2</v>
      </c>
      <c r="K30" s="66">
        <v>9</v>
      </c>
      <c r="L30" s="67">
        <v>157491</v>
      </c>
      <c r="M30" s="67">
        <v>25526</v>
      </c>
      <c r="N30" s="65">
        <v>44421</v>
      </c>
      <c r="O30" s="64" t="s">
        <v>43</v>
      </c>
      <c r="P30" s="61"/>
      <c r="Q30" s="73"/>
      <c r="R30" s="73"/>
      <c r="S30" s="73"/>
      <c r="T30" s="73"/>
      <c r="U30" s="74"/>
      <c r="V30" s="74"/>
      <c r="W30" s="75"/>
      <c r="X30" s="75"/>
      <c r="Y30" s="60"/>
      <c r="Z30" s="74"/>
    </row>
    <row r="31" spans="1:26" ht="25.35" customHeight="1">
      <c r="A31" s="63">
        <v>17</v>
      </c>
      <c r="B31" s="77">
        <v>13</v>
      </c>
      <c r="C31" s="68" t="s">
        <v>401</v>
      </c>
      <c r="D31" s="67">
        <v>668.69999999999993</v>
      </c>
      <c r="E31" s="66">
        <v>1129.2</v>
      </c>
      <c r="F31" s="70">
        <f t="shared" si="2"/>
        <v>-0.40781083953241243</v>
      </c>
      <c r="G31" s="67">
        <v>77</v>
      </c>
      <c r="H31" s="66">
        <v>6</v>
      </c>
      <c r="I31" s="66">
        <f t="shared" si="3"/>
        <v>12.833333333333334</v>
      </c>
      <c r="J31" s="66">
        <v>1</v>
      </c>
      <c r="K31" s="66">
        <v>11</v>
      </c>
      <c r="L31" s="67">
        <v>180469.74</v>
      </c>
      <c r="M31" s="67">
        <v>28588</v>
      </c>
      <c r="N31" s="65">
        <v>44407</v>
      </c>
      <c r="O31" s="64" t="s">
        <v>402</v>
      </c>
      <c r="P31" s="61"/>
      <c r="Q31" s="73"/>
      <c r="R31" s="73"/>
      <c r="S31" s="73"/>
      <c r="T31" s="73"/>
      <c r="U31" s="74"/>
      <c r="V31" s="74"/>
      <c r="W31" s="75"/>
      <c r="X31" s="74"/>
      <c r="Y31" s="60"/>
      <c r="Z31" s="75"/>
    </row>
    <row r="32" spans="1:26" ht="25.35" customHeight="1">
      <c r="A32" s="63">
        <v>18</v>
      </c>
      <c r="B32" s="77">
        <v>15</v>
      </c>
      <c r="C32" s="68" t="s">
        <v>420</v>
      </c>
      <c r="D32" s="67">
        <v>461</v>
      </c>
      <c r="E32" s="66">
        <v>803.59</v>
      </c>
      <c r="F32" s="70">
        <f t="shared" si="2"/>
        <v>-0.42632436939235185</v>
      </c>
      <c r="G32" s="67">
        <v>69</v>
      </c>
      <c r="H32" s="66">
        <v>3</v>
      </c>
      <c r="I32" s="66">
        <f t="shared" si="3"/>
        <v>23</v>
      </c>
      <c r="J32" s="66">
        <v>1</v>
      </c>
      <c r="K32" s="66">
        <v>13</v>
      </c>
      <c r="L32" s="67">
        <v>90615.95</v>
      </c>
      <c r="M32" s="67">
        <v>14520</v>
      </c>
      <c r="N32" s="65">
        <v>44393</v>
      </c>
      <c r="O32" s="64" t="s">
        <v>142</v>
      </c>
      <c r="P32" s="61"/>
      <c r="Q32" s="73"/>
      <c r="R32" s="73"/>
      <c r="S32" s="73"/>
      <c r="T32" s="73"/>
      <c r="U32" s="74"/>
      <c r="V32" s="74"/>
      <c r="W32" s="74"/>
      <c r="X32" s="75"/>
      <c r="Y32" s="60"/>
      <c r="Z32" s="75"/>
    </row>
    <row r="33" spans="1:26" ht="25.35" customHeight="1">
      <c r="A33" s="63">
        <v>19</v>
      </c>
      <c r="B33" s="77">
        <v>17</v>
      </c>
      <c r="C33" s="55" t="s">
        <v>305</v>
      </c>
      <c r="D33" s="67">
        <v>427</v>
      </c>
      <c r="E33" s="67">
        <v>501</v>
      </c>
      <c r="F33" s="70">
        <f t="shared" si="2"/>
        <v>-0.14770459081836326</v>
      </c>
      <c r="G33" s="67">
        <v>71</v>
      </c>
      <c r="H33" s="66" t="s">
        <v>36</v>
      </c>
      <c r="I33" s="66" t="s">
        <v>36</v>
      </c>
      <c r="J33" s="66">
        <v>1</v>
      </c>
      <c r="K33" s="66">
        <v>22</v>
      </c>
      <c r="L33" s="67">
        <v>14028.59</v>
      </c>
      <c r="M33" s="67">
        <v>2517</v>
      </c>
      <c r="N33" s="65">
        <v>44330</v>
      </c>
      <c r="O33" s="64" t="s">
        <v>82</v>
      </c>
      <c r="P33" s="61"/>
      <c r="Q33" s="73"/>
      <c r="R33" s="73"/>
      <c r="T33" s="73"/>
      <c r="U33" s="73"/>
      <c r="V33" s="74"/>
      <c r="W33" s="60"/>
      <c r="X33" s="75"/>
      <c r="Y33" s="74"/>
      <c r="Z33" s="75"/>
    </row>
    <row r="34" spans="1:26" ht="24.6" customHeight="1">
      <c r="A34" s="63">
        <v>20</v>
      </c>
      <c r="B34" s="78">
        <v>16</v>
      </c>
      <c r="C34" s="68" t="s">
        <v>373</v>
      </c>
      <c r="D34" s="67">
        <v>286.89999999999998</v>
      </c>
      <c r="E34" s="66">
        <v>706.37</v>
      </c>
      <c r="F34" s="70">
        <f t="shared" si="2"/>
        <v>-0.59383892294406615</v>
      </c>
      <c r="G34" s="67">
        <v>66</v>
      </c>
      <c r="H34" s="66">
        <v>8</v>
      </c>
      <c r="I34" s="66">
        <f>G34/H34</f>
        <v>8.25</v>
      </c>
      <c r="J34" s="66">
        <v>2</v>
      </c>
      <c r="K34" s="66">
        <v>6</v>
      </c>
      <c r="L34" s="67">
        <v>23857.96</v>
      </c>
      <c r="M34" s="67">
        <v>5270</v>
      </c>
      <c r="N34" s="65">
        <v>44442</v>
      </c>
      <c r="O34" s="64" t="s">
        <v>101</v>
      </c>
      <c r="P34" s="61"/>
      <c r="R34" s="54"/>
      <c r="T34" s="61"/>
      <c r="U34" s="60"/>
      <c r="V34" s="60"/>
      <c r="W34" s="60"/>
      <c r="X34" s="61"/>
      <c r="Y34" s="60"/>
      <c r="Z34" s="60"/>
    </row>
    <row r="35" spans="1:26" ht="25.2" customHeight="1">
      <c r="A35" s="41"/>
      <c r="B35" s="41"/>
      <c r="C35" s="52" t="s">
        <v>66</v>
      </c>
      <c r="D35" s="62">
        <f>SUM(D23:D34)</f>
        <v>263549.75</v>
      </c>
      <c r="E35" s="62">
        <f t="shared" ref="E35:G35" si="4">SUM(E23:E34)</f>
        <v>267717.53000000009</v>
      </c>
      <c r="F35" s="72">
        <f t="shared" si="2"/>
        <v>-1.5567826283172733E-2</v>
      </c>
      <c r="G35" s="62">
        <f t="shared" si="4"/>
        <v>44703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4.6" customHeight="1">
      <c r="A37" s="63">
        <v>21</v>
      </c>
      <c r="B37" s="78">
        <v>23</v>
      </c>
      <c r="C37" s="68" t="s">
        <v>224</v>
      </c>
      <c r="D37" s="67">
        <v>167</v>
      </c>
      <c r="E37" s="67">
        <v>214</v>
      </c>
      <c r="F37" s="70">
        <f>(D37-E37)/E37</f>
        <v>-0.21962616822429906</v>
      </c>
      <c r="G37" s="67">
        <v>27</v>
      </c>
      <c r="H37" s="66">
        <v>3</v>
      </c>
      <c r="I37" s="66">
        <f>G37/H37</f>
        <v>9</v>
      </c>
      <c r="J37" s="69">
        <v>1</v>
      </c>
      <c r="K37" s="66">
        <v>8</v>
      </c>
      <c r="L37" s="67">
        <v>11220.86</v>
      </c>
      <c r="M37" s="67">
        <v>2378</v>
      </c>
      <c r="N37" s="65">
        <v>44421</v>
      </c>
      <c r="O37" s="64" t="s">
        <v>50</v>
      </c>
      <c r="P37" s="61"/>
      <c r="R37" s="54"/>
      <c r="T37" s="61"/>
      <c r="U37" s="60"/>
      <c r="V37" s="60"/>
      <c r="W37" s="60"/>
      <c r="X37" s="61"/>
      <c r="Y37" s="60"/>
      <c r="Z37" s="60"/>
    </row>
    <row r="38" spans="1:26" ht="24.6" customHeight="1">
      <c r="A38" s="63">
        <v>22</v>
      </c>
      <c r="B38" s="66" t="s">
        <v>36</v>
      </c>
      <c r="C38" s="71" t="s">
        <v>216</v>
      </c>
      <c r="D38" s="67">
        <v>140</v>
      </c>
      <c r="E38" s="66" t="s">
        <v>36</v>
      </c>
      <c r="F38" s="66" t="s">
        <v>36</v>
      </c>
      <c r="G38" s="67">
        <v>28</v>
      </c>
      <c r="H38" s="66">
        <v>2</v>
      </c>
      <c r="I38" s="66">
        <f>G38/H38</f>
        <v>14</v>
      </c>
      <c r="J38" s="69">
        <v>1</v>
      </c>
      <c r="K38" s="66" t="s">
        <v>36</v>
      </c>
      <c r="L38" s="67">
        <v>24184</v>
      </c>
      <c r="M38" s="67">
        <v>4280</v>
      </c>
      <c r="N38" s="65">
        <v>44323</v>
      </c>
      <c r="O38" s="64" t="s">
        <v>43</v>
      </c>
      <c r="P38" s="61"/>
      <c r="R38" s="54"/>
      <c r="T38" s="61"/>
      <c r="U38" s="60"/>
      <c r="V38" s="60"/>
      <c r="W38" s="60"/>
      <c r="X38" s="61"/>
      <c r="Y38" s="60"/>
      <c r="Z38" s="60"/>
    </row>
    <row r="39" spans="1:26" ht="24.6" customHeight="1">
      <c r="A39" s="63">
        <v>23</v>
      </c>
      <c r="B39" s="78">
        <v>18</v>
      </c>
      <c r="C39" s="68" t="s">
        <v>421</v>
      </c>
      <c r="D39" s="67">
        <v>118.4</v>
      </c>
      <c r="E39" s="66">
        <v>379.47</v>
      </c>
      <c r="F39" s="70">
        <f>(D39-E39)/E39</f>
        <v>-0.68798587503623487</v>
      </c>
      <c r="G39" s="67">
        <v>32</v>
      </c>
      <c r="H39" s="66" t="s">
        <v>36</v>
      </c>
      <c r="I39" s="66" t="s">
        <v>36</v>
      </c>
      <c r="J39" s="66">
        <v>2</v>
      </c>
      <c r="K39" s="66">
        <v>3</v>
      </c>
      <c r="L39" s="67">
        <v>2043.66</v>
      </c>
      <c r="M39" s="67">
        <v>446</v>
      </c>
      <c r="N39" s="65">
        <v>44463</v>
      </c>
      <c r="O39" s="64" t="s">
        <v>422</v>
      </c>
      <c r="P39" s="61"/>
      <c r="R39" s="54"/>
      <c r="T39" s="61"/>
      <c r="U39" s="60"/>
      <c r="V39" s="60"/>
      <c r="W39" s="60"/>
      <c r="X39" s="61"/>
      <c r="Y39" s="60"/>
      <c r="Z39" s="60"/>
    </row>
    <row r="40" spans="1:26" ht="25.35" customHeight="1">
      <c r="A40" s="63">
        <v>24</v>
      </c>
      <c r="B40" s="77">
        <v>22</v>
      </c>
      <c r="C40" s="68" t="s">
        <v>403</v>
      </c>
      <c r="D40" s="67">
        <v>112.5</v>
      </c>
      <c r="E40" s="66">
        <v>215.5</v>
      </c>
      <c r="F40" s="70">
        <f>(D40-E40)/E40</f>
        <v>-0.47795823665893272</v>
      </c>
      <c r="G40" s="67">
        <v>19</v>
      </c>
      <c r="H40" s="66" t="s">
        <v>36</v>
      </c>
      <c r="I40" s="66" t="s">
        <v>36</v>
      </c>
      <c r="J40" s="66">
        <v>1</v>
      </c>
      <c r="K40" s="66">
        <v>9</v>
      </c>
      <c r="L40" s="67">
        <v>42678.430000000008</v>
      </c>
      <c r="M40" s="67">
        <v>7750</v>
      </c>
      <c r="N40" s="65">
        <v>44421</v>
      </c>
      <c r="O40" s="64" t="s">
        <v>404</v>
      </c>
      <c r="P40" s="61"/>
      <c r="Q40" s="73"/>
      <c r="R40" s="73"/>
      <c r="S40" s="73"/>
      <c r="T40" s="73"/>
      <c r="U40" s="74"/>
      <c r="V40" s="74"/>
      <c r="W40" s="60"/>
      <c r="X40" s="74"/>
      <c r="Y40" s="75"/>
      <c r="Z40" s="75"/>
    </row>
    <row r="41" spans="1:26" ht="25.35" customHeight="1">
      <c r="A41" s="63">
        <v>25</v>
      </c>
      <c r="B41" s="78">
        <v>14</v>
      </c>
      <c r="C41" s="68" t="s">
        <v>414</v>
      </c>
      <c r="D41" s="67">
        <v>64</v>
      </c>
      <c r="E41" s="66">
        <v>956</v>
      </c>
      <c r="F41" s="70">
        <f>(D41-E41)/E41</f>
        <v>-0.93305439330543938</v>
      </c>
      <c r="G41" s="67">
        <v>13</v>
      </c>
      <c r="H41" s="66">
        <v>1</v>
      </c>
      <c r="I41" s="66">
        <f>G41/H41</f>
        <v>13</v>
      </c>
      <c r="J41" s="66">
        <v>1</v>
      </c>
      <c r="K41" s="66">
        <v>7</v>
      </c>
      <c r="L41" s="67">
        <v>13650.39</v>
      </c>
      <c r="M41" s="67">
        <v>2554</v>
      </c>
      <c r="N41" s="65">
        <v>44435</v>
      </c>
      <c r="O41" s="53" t="s">
        <v>50</v>
      </c>
      <c r="P41" s="61"/>
      <c r="Q41" s="73"/>
      <c r="R41" s="73"/>
      <c r="S41" s="73"/>
      <c r="T41" s="73"/>
      <c r="U41" s="73"/>
      <c r="V41" s="74"/>
      <c r="W41" s="75"/>
      <c r="X41" s="75"/>
      <c r="Y41" s="74"/>
      <c r="Z41" s="60"/>
    </row>
    <row r="42" spans="1:26" ht="25.35" customHeight="1">
      <c r="A42" s="41"/>
      <c r="B42" s="41"/>
      <c r="C42" s="52" t="s">
        <v>174</v>
      </c>
      <c r="D42" s="62">
        <f>SUM(D35:D41)</f>
        <v>264151.65000000002</v>
      </c>
      <c r="E42" s="62">
        <f t="shared" ref="E42:G42" si="5">SUM(E35:E41)</f>
        <v>269482.50000000006</v>
      </c>
      <c r="F42" s="72">
        <f>(D42-E42)/E42</f>
        <v>-1.978180401324774E-2</v>
      </c>
      <c r="G42" s="62">
        <f t="shared" si="5"/>
        <v>44822</v>
      </c>
      <c r="H42" s="62"/>
      <c r="I42" s="43"/>
      <c r="J42" s="42"/>
      <c r="K42" s="44"/>
      <c r="L42" s="45"/>
      <c r="M42" s="49"/>
      <c r="N42" s="46"/>
      <c r="O42" s="53"/>
    </row>
    <row r="43" spans="1:26" ht="23.1" customHeight="1"/>
    <row r="44" spans="1:26" ht="17.25" customHeight="1"/>
    <row r="57" spans="16:18">
      <c r="R57" s="61"/>
    </row>
    <row r="60" spans="16:18">
      <c r="P60" s="61"/>
    </row>
    <row r="64" spans="16:18" ht="12" customHeight="1"/>
  </sheetData>
  <sortState xmlns:xlrd2="http://schemas.microsoft.com/office/spreadsheetml/2017/richdata2" ref="B13:O41">
    <sortCondition descending="1" ref="D13:D41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61B39-0364-4EB8-8963-C3D290C3F027}">
  <dimension ref="A1:AA65"/>
  <sheetViews>
    <sheetView zoomScale="60" zoomScaleNormal="60" workbookViewId="0">
      <selection activeCell="A42" sqref="A42:XFD4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5" width="12" style="1" bestFit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423</v>
      </c>
      <c r="F1" s="30"/>
      <c r="G1" s="30"/>
      <c r="H1" s="30"/>
      <c r="I1" s="30"/>
    </row>
    <row r="2" spans="1:27" ht="19.5" customHeight="1">
      <c r="E2" s="30" t="s">
        <v>424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>
      <c r="A6" s="207"/>
      <c r="B6" s="207"/>
      <c r="C6" s="212"/>
      <c r="D6" s="32" t="s">
        <v>418</v>
      </c>
      <c r="E6" s="32" t="s">
        <v>425</v>
      </c>
      <c r="F6" s="212"/>
      <c r="G6" s="32" t="s">
        <v>418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>
      <c r="A10" s="207"/>
      <c r="B10" s="207"/>
      <c r="C10" s="212"/>
      <c r="D10" s="84" t="s">
        <v>419</v>
      </c>
      <c r="E10" s="84" t="s">
        <v>426</v>
      </c>
      <c r="F10" s="212"/>
      <c r="G10" s="84" t="s">
        <v>419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2"/>
      <c r="Y12" s="60"/>
      <c r="Z12" s="4"/>
    </row>
    <row r="13" spans="1:27" ht="25.35" customHeight="1">
      <c r="A13" s="63">
        <v>1</v>
      </c>
      <c r="B13" s="63" t="s">
        <v>34</v>
      </c>
      <c r="C13" s="68" t="s">
        <v>265</v>
      </c>
      <c r="D13" s="67">
        <v>133720.82</v>
      </c>
      <c r="E13" s="66" t="s">
        <v>36</v>
      </c>
      <c r="F13" s="70" t="s">
        <v>36</v>
      </c>
      <c r="G13" s="67">
        <v>19217</v>
      </c>
      <c r="H13" s="66">
        <v>422</v>
      </c>
      <c r="I13" s="66">
        <f>G13/H13</f>
        <v>45.537914691943129</v>
      </c>
      <c r="J13" s="66">
        <v>18</v>
      </c>
      <c r="K13" s="66">
        <v>1</v>
      </c>
      <c r="L13" s="67">
        <v>150507</v>
      </c>
      <c r="M13" s="67">
        <v>21966</v>
      </c>
      <c r="N13" s="65">
        <v>44470</v>
      </c>
      <c r="O13" s="64" t="s">
        <v>37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7" ht="25.35" customHeight="1">
      <c r="A14" s="63">
        <v>2</v>
      </c>
      <c r="B14" s="77">
        <v>1</v>
      </c>
      <c r="C14" s="68" t="s">
        <v>193</v>
      </c>
      <c r="D14" s="67">
        <v>48756.160000000003</v>
      </c>
      <c r="E14" s="66">
        <v>98831.35</v>
      </c>
      <c r="F14" s="70">
        <f>(D14-E14)/E14</f>
        <v>-0.50667313559917981</v>
      </c>
      <c r="G14" s="67">
        <v>7750</v>
      </c>
      <c r="H14" s="66">
        <v>216</v>
      </c>
      <c r="I14" s="66">
        <f>G14/H14</f>
        <v>35.879629629629626</v>
      </c>
      <c r="J14" s="66">
        <v>11</v>
      </c>
      <c r="K14" s="66">
        <v>3</v>
      </c>
      <c r="L14" s="67">
        <v>306561.86</v>
      </c>
      <c r="M14" s="67">
        <v>44860</v>
      </c>
      <c r="N14" s="65">
        <v>44456</v>
      </c>
      <c r="O14" s="64" t="s">
        <v>56</v>
      </c>
      <c r="P14" s="61"/>
      <c r="Q14" s="73"/>
      <c r="R14" s="73"/>
      <c r="S14" s="73"/>
      <c r="T14" s="73"/>
      <c r="U14" s="74"/>
      <c r="V14" s="74"/>
      <c r="W14" s="75"/>
      <c r="X14" s="60"/>
      <c r="Y14" s="74"/>
      <c r="Z14" s="75"/>
    </row>
    <row r="15" spans="1:27" ht="25.35" customHeight="1">
      <c r="A15" s="63">
        <v>3</v>
      </c>
      <c r="B15" s="77">
        <v>2</v>
      </c>
      <c r="C15" s="68" t="s">
        <v>353</v>
      </c>
      <c r="D15" s="67">
        <v>28807.98</v>
      </c>
      <c r="E15" s="66">
        <v>47473.760000000002</v>
      </c>
      <c r="F15" s="70">
        <f>(D15-E15)/E15</f>
        <v>-0.39318099093056885</v>
      </c>
      <c r="G15" s="67">
        <v>5812</v>
      </c>
      <c r="H15" s="66">
        <v>233</v>
      </c>
      <c r="I15" s="66">
        <f>G15/H15</f>
        <v>24.944206008583691</v>
      </c>
      <c r="J15" s="66">
        <v>17</v>
      </c>
      <c r="K15" s="66">
        <v>3</v>
      </c>
      <c r="L15" s="67">
        <v>144504</v>
      </c>
      <c r="M15" s="67">
        <v>29676</v>
      </c>
      <c r="N15" s="65">
        <v>44456</v>
      </c>
      <c r="O15" s="64" t="s">
        <v>37</v>
      </c>
      <c r="P15" s="61"/>
      <c r="R15" s="54"/>
      <c r="T15" s="61"/>
      <c r="U15" s="60"/>
      <c r="V15" s="60"/>
      <c r="W15" s="60"/>
      <c r="X15" s="61"/>
      <c r="Y15" s="60"/>
      <c r="Z15" s="60"/>
    </row>
    <row r="16" spans="1:27" ht="25.35" customHeight="1">
      <c r="A16" s="63">
        <v>4</v>
      </c>
      <c r="B16" s="63" t="s">
        <v>34</v>
      </c>
      <c r="C16" s="68" t="s">
        <v>63</v>
      </c>
      <c r="D16" s="67">
        <v>16994.95</v>
      </c>
      <c r="E16" s="66" t="s">
        <v>36</v>
      </c>
      <c r="F16" s="70" t="s">
        <v>36</v>
      </c>
      <c r="G16" s="67">
        <v>3622</v>
      </c>
      <c r="H16" s="66">
        <v>227</v>
      </c>
      <c r="I16" s="66">
        <f>G16/H16</f>
        <v>15.955947136563877</v>
      </c>
      <c r="J16" s="66">
        <v>17</v>
      </c>
      <c r="K16" s="66">
        <v>1</v>
      </c>
      <c r="L16" s="67">
        <v>18452.07</v>
      </c>
      <c r="M16" s="67">
        <v>3924</v>
      </c>
      <c r="N16" s="65">
        <v>44470</v>
      </c>
      <c r="O16" s="64" t="s">
        <v>41</v>
      </c>
      <c r="P16" s="61"/>
      <c r="Q16" s="73"/>
      <c r="R16" s="73"/>
      <c r="S16" s="73"/>
      <c r="T16" s="73"/>
      <c r="U16" s="74"/>
      <c r="V16" s="74"/>
      <c r="W16" s="75"/>
      <c r="X16" s="60"/>
      <c r="Y16" s="75"/>
      <c r="Z16" s="74"/>
    </row>
    <row r="17" spans="1:26" ht="25.35" customHeight="1">
      <c r="A17" s="63">
        <v>5</v>
      </c>
      <c r="B17" s="77">
        <v>6</v>
      </c>
      <c r="C17" s="68" t="s">
        <v>411</v>
      </c>
      <c r="D17" s="67">
        <v>7280</v>
      </c>
      <c r="E17" s="66">
        <v>11720</v>
      </c>
      <c r="F17" s="70">
        <f t="shared" ref="F17:F23" si="0">(D17-E17)/E17</f>
        <v>-0.37883959044368598</v>
      </c>
      <c r="G17" s="67">
        <v>1113</v>
      </c>
      <c r="H17" s="66" t="s">
        <v>36</v>
      </c>
      <c r="I17" s="66" t="s">
        <v>36</v>
      </c>
      <c r="J17" s="66">
        <v>10</v>
      </c>
      <c r="K17" s="66">
        <v>4</v>
      </c>
      <c r="L17" s="67" t="s">
        <v>427</v>
      </c>
      <c r="M17" s="67">
        <v>13463</v>
      </c>
      <c r="N17" s="65">
        <v>44449</v>
      </c>
      <c r="O17" s="64" t="s">
        <v>47</v>
      </c>
      <c r="P17" s="61"/>
      <c r="Q17" s="73"/>
      <c r="R17" s="73"/>
      <c r="S17" s="73"/>
      <c r="T17" s="73"/>
      <c r="U17" s="74"/>
      <c r="V17" s="74"/>
      <c r="W17" s="75"/>
      <c r="X17" s="60"/>
      <c r="Y17" s="75"/>
      <c r="Z17" s="74"/>
    </row>
    <row r="18" spans="1:26" ht="25.35" customHeight="1">
      <c r="A18" s="63">
        <v>6</v>
      </c>
      <c r="B18" s="77">
        <v>4</v>
      </c>
      <c r="C18" s="68" t="s">
        <v>187</v>
      </c>
      <c r="D18" s="67">
        <v>6975.21</v>
      </c>
      <c r="E18" s="66">
        <v>15556.94</v>
      </c>
      <c r="F18" s="70">
        <f t="shared" si="0"/>
        <v>-0.55163354747141791</v>
      </c>
      <c r="G18" s="67">
        <v>2070</v>
      </c>
      <c r="H18" s="66">
        <v>91</v>
      </c>
      <c r="I18" s="66">
        <f>G18/H18</f>
        <v>22.747252747252748</v>
      </c>
      <c r="J18" s="66">
        <v>16</v>
      </c>
      <c r="K18" s="66">
        <v>3</v>
      </c>
      <c r="L18" s="67">
        <v>53646.239999999998</v>
      </c>
      <c r="M18" s="67">
        <v>9411</v>
      </c>
      <c r="N18" s="65">
        <v>44456</v>
      </c>
      <c r="O18" s="64" t="s">
        <v>182</v>
      </c>
      <c r="P18" s="61"/>
      <c r="Q18" s="73"/>
      <c r="R18" s="73"/>
      <c r="S18" s="73"/>
      <c r="T18" s="73"/>
      <c r="U18" s="74"/>
      <c r="V18" s="74"/>
      <c r="W18" s="75"/>
      <c r="X18" s="60"/>
      <c r="Y18" s="74"/>
      <c r="Z18" s="75"/>
    </row>
    <row r="19" spans="1:26" ht="25.35" customHeight="1">
      <c r="A19" s="63">
        <v>7</v>
      </c>
      <c r="B19" s="77">
        <v>5</v>
      </c>
      <c r="C19" s="68" t="s">
        <v>412</v>
      </c>
      <c r="D19" s="67">
        <v>5582.4500000000007</v>
      </c>
      <c r="E19" s="66">
        <v>12858.89</v>
      </c>
      <c r="F19" s="70">
        <f t="shared" si="0"/>
        <v>-0.56586843810002252</v>
      </c>
      <c r="G19" s="67">
        <v>867</v>
      </c>
      <c r="H19" s="66">
        <v>80</v>
      </c>
      <c r="I19" s="66">
        <f>G19/H19</f>
        <v>10.8375</v>
      </c>
      <c r="J19" s="66">
        <v>14</v>
      </c>
      <c r="K19" s="66">
        <v>2</v>
      </c>
      <c r="L19" s="67">
        <v>18441.34</v>
      </c>
      <c r="M19" s="67">
        <v>2945</v>
      </c>
      <c r="N19" s="65">
        <v>44463</v>
      </c>
      <c r="O19" s="64" t="s">
        <v>50</v>
      </c>
      <c r="P19" s="61"/>
      <c r="Q19" s="73"/>
      <c r="R19" s="73"/>
      <c r="S19" s="73"/>
      <c r="T19" s="73"/>
      <c r="U19" s="74"/>
      <c r="V19" s="74"/>
      <c r="W19" s="75"/>
      <c r="X19" s="60"/>
      <c r="Y19" s="75"/>
      <c r="Z19" s="74"/>
    </row>
    <row r="20" spans="1:26" ht="25.35" customHeight="1">
      <c r="A20" s="63">
        <v>8</v>
      </c>
      <c r="B20" s="77">
        <v>8</v>
      </c>
      <c r="C20" s="68" t="s">
        <v>317</v>
      </c>
      <c r="D20" s="67">
        <v>5183.4799999999996</v>
      </c>
      <c r="E20" s="66">
        <v>7952.69</v>
      </c>
      <c r="F20" s="70">
        <f t="shared" si="0"/>
        <v>-0.34821047972447061</v>
      </c>
      <c r="G20" s="67">
        <v>1055</v>
      </c>
      <c r="H20" s="66">
        <v>94</v>
      </c>
      <c r="I20" s="66">
        <f>G20/H20</f>
        <v>11.223404255319149</v>
      </c>
      <c r="J20" s="66">
        <v>8</v>
      </c>
      <c r="K20" s="66">
        <v>7</v>
      </c>
      <c r="L20" s="67">
        <v>160525</v>
      </c>
      <c r="M20" s="67">
        <v>34703</v>
      </c>
      <c r="N20" s="65">
        <v>44428</v>
      </c>
      <c r="O20" s="64" t="s">
        <v>39</v>
      </c>
      <c r="P20" s="61"/>
      <c r="Q20" s="73"/>
      <c r="R20" s="73"/>
      <c r="S20" s="73"/>
      <c r="T20" s="73"/>
      <c r="U20" s="74"/>
      <c r="V20" s="74"/>
      <c r="W20" s="75"/>
      <c r="X20" s="60"/>
      <c r="Y20" s="75"/>
      <c r="Z20" s="74"/>
    </row>
    <row r="21" spans="1:26" ht="25.35" customHeight="1">
      <c r="A21" s="63">
        <v>9</v>
      </c>
      <c r="B21" s="77">
        <v>9</v>
      </c>
      <c r="C21" s="68" t="s">
        <v>413</v>
      </c>
      <c r="D21" s="67">
        <v>4338.0600000000004</v>
      </c>
      <c r="E21" s="66">
        <v>6801.23</v>
      </c>
      <c r="F21" s="70">
        <f t="shared" si="0"/>
        <v>-0.36216537302811391</v>
      </c>
      <c r="G21" s="67">
        <v>700</v>
      </c>
      <c r="H21" s="66">
        <v>42</v>
      </c>
      <c r="I21" s="66">
        <f>G21/H21</f>
        <v>16.666666666666668</v>
      </c>
      <c r="J21" s="66">
        <v>7</v>
      </c>
      <c r="K21" s="66">
        <v>5</v>
      </c>
      <c r="L21" s="67">
        <v>85073</v>
      </c>
      <c r="M21" s="67">
        <v>13318</v>
      </c>
      <c r="N21" s="65">
        <v>44442</v>
      </c>
      <c r="O21" s="64" t="s">
        <v>43</v>
      </c>
      <c r="P21" s="61"/>
      <c r="Q21" s="73"/>
      <c r="R21" s="73"/>
      <c r="S21" s="73"/>
      <c r="T21" s="73"/>
      <c r="U21" s="74"/>
      <c r="V21" s="74"/>
      <c r="W21" s="75"/>
      <c r="X21" s="60"/>
      <c r="Y21" s="75"/>
      <c r="Z21" s="74"/>
    </row>
    <row r="22" spans="1:26" ht="25.35" customHeight="1">
      <c r="A22" s="63">
        <v>10</v>
      </c>
      <c r="B22" s="77">
        <v>7</v>
      </c>
      <c r="C22" s="68" t="s">
        <v>400</v>
      </c>
      <c r="D22" s="67">
        <v>3393.71</v>
      </c>
      <c r="E22" s="66">
        <v>9288.15</v>
      </c>
      <c r="F22" s="70">
        <f t="shared" si="0"/>
        <v>-0.63461938060862499</v>
      </c>
      <c r="G22" s="67">
        <v>535</v>
      </c>
      <c r="H22" s="66">
        <v>35</v>
      </c>
      <c r="I22" s="66">
        <f>G22/H22</f>
        <v>15.285714285714286</v>
      </c>
      <c r="J22" s="66">
        <v>6</v>
      </c>
      <c r="K22" s="66">
        <v>8</v>
      </c>
      <c r="L22" s="67">
        <v>156532</v>
      </c>
      <c r="M22" s="67">
        <v>25359</v>
      </c>
      <c r="N22" s="65">
        <v>44421</v>
      </c>
      <c r="O22" s="64" t="s">
        <v>43</v>
      </c>
      <c r="P22" s="61"/>
      <c r="Q22" s="73"/>
      <c r="R22" s="73"/>
      <c r="S22" s="73"/>
      <c r="T22" s="73"/>
      <c r="U22" s="74"/>
      <c r="V22" s="74"/>
      <c r="W22" s="75"/>
      <c r="X22" s="60"/>
      <c r="Y22" s="75"/>
      <c r="Z22" s="74"/>
    </row>
    <row r="23" spans="1:26" ht="25.35" customHeight="1">
      <c r="A23" s="41"/>
      <c r="B23" s="41"/>
      <c r="C23" s="52" t="s">
        <v>52</v>
      </c>
      <c r="D23" s="62">
        <f>SUM(D13:D22)</f>
        <v>261032.82000000004</v>
      </c>
      <c r="E23" s="62">
        <f t="shared" ref="E23:G23" si="1">SUM(E13:E22)</f>
        <v>210483.01</v>
      </c>
      <c r="F23" s="72">
        <f t="shared" si="0"/>
        <v>0.24016099921794173</v>
      </c>
      <c r="G23" s="62">
        <f t="shared" si="1"/>
        <v>42741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12</v>
      </c>
      <c r="C25" s="68" t="s">
        <v>395</v>
      </c>
      <c r="D25" s="67">
        <v>2036.4</v>
      </c>
      <c r="E25" s="66">
        <v>2533.2800000000002</v>
      </c>
      <c r="F25" s="70">
        <f t="shared" ref="F25:F32" si="2">(D25-E25)/E25</f>
        <v>-0.19614097138887138</v>
      </c>
      <c r="G25" s="67">
        <v>392</v>
      </c>
      <c r="H25" s="66">
        <v>35</v>
      </c>
      <c r="I25" s="66">
        <f t="shared" ref="I25:I30" si="3">G25/H25</f>
        <v>11.2</v>
      </c>
      <c r="J25" s="66">
        <v>4</v>
      </c>
      <c r="K25" s="66">
        <v>11</v>
      </c>
      <c r="L25" s="67">
        <v>225889</v>
      </c>
      <c r="M25" s="67">
        <v>48737</v>
      </c>
      <c r="N25" s="65">
        <v>44400</v>
      </c>
      <c r="O25" s="64" t="s">
        <v>43</v>
      </c>
      <c r="P25" s="61"/>
      <c r="Q25" s="73"/>
      <c r="R25" s="73"/>
      <c r="S25" s="73"/>
      <c r="T25" s="73"/>
      <c r="U25" s="74"/>
      <c r="V25" s="74"/>
      <c r="W25" s="75"/>
      <c r="X25" s="60"/>
      <c r="Y25" s="75"/>
      <c r="Z25" s="74"/>
    </row>
    <row r="26" spans="1:26" ht="25.35" customHeight="1">
      <c r="A26" s="63">
        <v>12</v>
      </c>
      <c r="B26" s="15">
        <v>11</v>
      </c>
      <c r="C26" s="68" t="s">
        <v>410</v>
      </c>
      <c r="D26" s="67">
        <v>1508.15</v>
      </c>
      <c r="E26" s="66">
        <v>3256.68</v>
      </c>
      <c r="F26" s="70">
        <f t="shared" si="2"/>
        <v>-0.53690568308829845</v>
      </c>
      <c r="G26" s="67">
        <v>222</v>
      </c>
      <c r="H26" s="66">
        <v>10</v>
      </c>
      <c r="I26" s="66">
        <f t="shared" si="3"/>
        <v>22.2</v>
      </c>
      <c r="J26" s="66">
        <v>3</v>
      </c>
      <c r="K26" s="66">
        <v>5</v>
      </c>
      <c r="L26" s="67">
        <v>39491.129999999997</v>
      </c>
      <c r="M26" s="67">
        <v>6156</v>
      </c>
      <c r="N26" s="65">
        <v>44442</v>
      </c>
      <c r="O26" s="64" t="s">
        <v>56</v>
      </c>
      <c r="P26" s="61"/>
      <c r="Q26" s="73"/>
      <c r="R26" s="73"/>
      <c r="S26" s="73"/>
      <c r="T26" s="73"/>
      <c r="U26" s="74"/>
      <c r="V26" s="74"/>
      <c r="W26" s="75"/>
      <c r="X26" s="60"/>
      <c r="Y26" s="75"/>
      <c r="Z26" s="74"/>
    </row>
    <row r="27" spans="1:26" ht="25.35" customHeight="1">
      <c r="A27" s="63">
        <v>13</v>
      </c>
      <c r="B27" s="77">
        <v>19</v>
      </c>
      <c r="C27" s="68" t="s">
        <v>401</v>
      </c>
      <c r="D27" s="67">
        <v>1129.2</v>
      </c>
      <c r="E27" s="66">
        <v>891.45</v>
      </c>
      <c r="F27" s="70">
        <f t="shared" si="2"/>
        <v>0.26670031970385327</v>
      </c>
      <c r="G27" s="67">
        <v>166</v>
      </c>
      <c r="H27" s="66">
        <v>6</v>
      </c>
      <c r="I27" s="66">
        <f t="shared" si="3"/>
        <v>27.666666666666668</v>
      </c>
      <c r="J27" s="66">
        <v>1</v>
      </c>
      <c r="K27" s="66">
        <v>10</v>
      </c>
      <c r="L27" s="67">
        <v>179801.04</v>
      </c>
      <c r="M27" s="67">
        <v>28511</v>
      </c>
      <c r="N27" s="65">
        <v>44407</v>
      </c>
      <c r="O27" s="64" t="s">
        <v>402</v>
      </c>
      <c r="P27" s="61"/>
      <c r="Q27" s="73"/>
      <c r="R27" s="73"/>
      <c r="S27" s="73"/>
      <c r="T27" s="73"/>
      <c r="U27" s="74"/>
      <c r="V27" s="74"/>
      <c r="W27" s="75"/>
      <c r="X27" s="60"/>
      <c r="Y27" s="74"/>
      <c r="Z27" s="75"/>
    </row>
    <row r="28" spans="1:26" ht="25.35" customHeight="1">
      <c r="A28" s="63">
        <v>14</v>
      </c>
      <c r="B28" s="77">
        <v>24</v>
      </c>
      <c r="C28" s="68" t="s">
        <v>414</v>
      </c>
      <c r="D28" s="67">
        <v>956</v>
      </c>
      <c r="E28" s="66">
        <v>176</v>
      </c>
      <c r="F28" s="70">
        <f t="shared" si="2"/>
        <v>4.4318181818181817</v>
      </c>
      <c r="G28" s="67">
        <v>158</v>
      </c>
      <c r="H28" s="66">
        <v>5</v>
      </c>
      <c r="I28" s="66">
        <f t="shared" si="3"/>
        <v>31.6</v>
      </c>
      <c r="J28" s="66">
        <v>3</v>
      </c>
      <c r="K28" s="66">
        <v>6</v>
      </c>
      <c r="L28" s="67">
        <v>13581.89</v>
      </c>
      <c r="M28" s="67">
        <v>2538</v>
      </c>
      <c r="N28" s="65">
        <v>44435</v>
      </c>
      <c r="O28" s="64" t="s">
        <v>50</v>
      </c>
      <c r="P28" s="61"/>
      <c r="Q28" s="73"/>
      <c r="R28" s="73"/>
      <c r="S28" s="73"/>
      <c r="T28" s="73"/>
      <c r="U28" s="74"/>
      <c r="V28" s="74"/>
      <c r="W28" s="74"/>
      <c r="X28" s="60"/>
      <c r="Y28" s="75"/>
      <c r="Z28" s="75"/>
    </row>
    <row r="29" spans="1:26" ht="25.35" customHeight="1">
      <c r="A29" s="63">
        <v>15</v>
      </c>
      <c r="B29" s="77">
        <v>14</v>
      </c>
      <c r="C29" s="68" t="s">
        <v>420</v>
      </c>
      <c r="D29" s="67">
        <v>803.59</v>
      </c>
      <c r="E29" s="66">
        <v>1541.7</v>
      </c>
      <c r="F29" s="70">
        <f t="shared" si="2"/>
        <v>-0.47876370240643445</v>
      </c>
      <c r="G29" s="67">
        <v>116</v>
      </c>
      <c r="H29" s="66">
        <v>5</v>
      </c>
      <c r="I29" s="66">
        <f t="shared" si="3"/>
        <v>23.2</v>
      </c>
      <c r="J29" s="66">
        <v>1</v>
      </c>
      <c r="K29" s="66">
        <v>12</v>
      </c>
      <c r="L29" s="67">
        <v>90154.95</v>
      </c>
      <c r="M29" s="67">
        <v>14451</v>
      </c>
      <c r="N29" s="65">
        <v>44393</v>
      </c>
      <c r="O29" s="64" t="s">
        <v>142</v>
      </c>
      <c r="P29" s="61"/>
      <c r="Q29" s="73"/>
      <c r="R29" s="73"/>
      <c r="T29" s="73"/>
      <c r="U29" s="73"/>
      <c r="V29" s="74"/>
      <c r="W29" s="60"/>
      <c r="X29" s="74"/>
      <c r="Y29" s="75"/>
      <c r="Z29" s="75"/>
    </row>
    <row r="30" spans="1:26" ht="24.6" customHeight="1">
      <c r="A30" s="63">
        <v>16</v>
      </c>
      <c r="B30" s="78">
        <v>18</v>
      </c>
      <c r="C30" s="68" t="s">
        <v>373</v>
      </c>
      <c r="D30" s="67">
        <v>706.37</v>
      </c>
      <c r="E30" s="66">
        <v>1052.3499999999999</v>
      </c>
      <c r="F30" s="70">
        <f t="shared" si="2"/>
        <v>-0.32876894569297282</v>
      </c>
      <c r="G30" s="67">
        <v>151</v>
      </c>
      <c r="H30" s="66">
        <v>14</v>
      </c>
      <c r="I30" s="66">
        <f t="shared" si="3"/>
        <v>10.785714285714286</v>
      </c>
      <c r="J30" s="66">
        <v>2</v>
      </c>
      <c r="K30" s="66">
        <v>5</v>
      </c>
      <c r="L30" s="67">
        <v>23571.06</v>
      </c>
      <c r="M30" s="67">
        <v>5204</v>
      </c>
      <c r="N30" s="65">
        <v>44442</v>
      </c>
      <c r="O30" s="64" t="s">
        <v>101</v>
      </c>
      <c r="P30" s="61"/>
      <c r="R30" s="54"/>
      <c r="T30" s="61"/>
      <c r="U30" s="60"/>
      <c r="V30" s="60"/>
      <c r="W30" s="60"/>
      <c r="X30" s="60"/>
      <c r="Y30" s="61"/>
      <c r="Z30" s="60"/>
    </row>
    <row r="31" spans="1:26" ht="24.6" customHeight="1">
      <c r="A31" s="63">
        <v>17</v>
      </c>
      <c r="B31" s="78">
        <v>21</v>
      </c>
      <c r="C31" s="55" t="s">
        <v>305</v>
      </c>
      <c r="D31" s="67">
        <v>501</v>
      </c>
      <c r="E31" s="67">
        <v>557.59</v>
      </c>
      <c r="F31" s="70">
        <f t="shared" si="2"/>
        <v>-0.10149034236625483</v>
      </c>
      <c r="G31" s="67">
        <v>108</v>
      </c>
      <c r="H31" s="69" t="s">
        <v>36</v>
      </c>
      <c r="I31" s="66" t="s">
        <v>36</v>
      </c>
      <c r="J31" s="69">
        <v>3</v>
      </c>
      <c r="K31" s="66">
        <v>21</v>
      </c>
      <c r="L31" s="67">
        <v>13601.59</v>
      </c>
      <c r="M31" s="67">
        <v>2446</v>
      </c>
      <c r="N31" s="65">
        <v>44330</v>
      </c>
      <c r="O31" s="64" t="s">
        <v>82</v>
      </c>
      <c r="P31" s="61"/>
      <c r="R31" s="54"/>
      <c r="T31" s="61"/>
      <c r="U31" s="60"/>
      <c r="V31" s="60"/>
      <c r="W31" s="60"/>
      <c r="X31" s="60"/>
      <c r="Y31" s="61"/>
      <c r="Z31" s="60"/>
    </row>
    <row r="32" spans="1:26" ht="24.6" customHeight="1">
      <c r="A32" s="63">
        <v>18</v>
      </c>
      <c r="B32" s="78">
        <v>13</v>
      </c>
      <c r="C32" s="68" t="s">
        <v>421</v>
      </c>
      <c r="D32" s="67">
        <v>379.47</v>
      </c>
      <c r="E32" s="66">
        <v>1560.21</v>
      </c>
      <c r="F32" s="70">
        <f t="shared" si="2"/>
        <v>-0.75678274078489438</v>
      </c>
      <c r="G32" s="67">
        <v>84</v>
      </c>
      <c r="H32" s="69" t="s">
        <v>36</v>
      </c>
      <c r="I32" s="66" t="s">
        <v>36</v>
      </c>
      <c r="J32" s="69">
        <v>4</v>
      </c>
      <c r="K32" s="66">
        <v>2</v>
      </c>
      <c r="L32" s="67">
        <v>2009.66</v>
      </c>
      <c r="M32" s="67">
        <v>430</v>
      </c>
      <c r="N32" s="65">
        <v>44463</v>
      </c>
      <c r="O32" s="64" t="s">
        <v>422</v>
      </c>
      <c r="P32" s="61"/>
      <c r="R32" s="54"/>
      <c r="T32" s="61"/>
      <c r="U32" s="60"/>
      <c r="V32" s="60"/>
      <c r="W32" s="60"/>
      <c r="X32" s="60"/>
      <c r="Y32" s="61"/>
      <c r="Z32" s="60"/>
    </row>
    <row r="33" spans="1:26" ht="25.35" customHeight="1">
      <c r="A33" s="63">
        <v>19</v>
      </c>
      <c r="B33" s="77" t="s">
        <v>58</v>
      </c>
      <c r="C33" s="68" t="s">
        <v>345</v>
      </c>
      <c r="D33" s="67">
        <v>283.2</v>
      </c>
      <c r="E33" s="66" t="s">
        <v>36</v>
      </c>
      <c r="F33" s="66" t="s">
        <v>36</v>
      </c>
      <c r="G33" s="67">
        <v>53</v>
      </c>
      <c r="H33" s="66">
        <v>2</v>
      </c>
      <c r="I33" s="66">
        <f>G33/H33</f>
        <v>26.5</v>
      </c>
      <c r="J33" s="66">
        <v>1</v>
      </c>
      <c r="K33" s="66">
        <v>0</v>
      </c>
      <c r="L33" s="67">
        <v>283</v>
      </c>
      <c r="M33" s="67">
        <v>53</v>
      </c>
      <c r="N33" s="65" t="s">
        <v>60</v>
      </c>
      <c r="O33" s="53" t="s">
        <v>37</v>
      </c>
      <c r="P33" s="61"/>
      <c r="Q33" s="73"/>
      <c r="R33" s="73"/>
      <c r="S33" s="73"/>
      <c r="T33" s="73"/>
      <c r="U33" s="74"/>
      <c r="V33" s="74"/>
      <c r="W33" s="75"/>
      <c r="X33" s="60"/>
      <c r="Y33" s="74"/>
      <c r="Z33" s="75"/>
    </row>
    <row r="34" spans="1:26" ht="25.35" customHeight="1">
      <c r="A34" s="63">
        <v>20</v>
      </c>
      <c r="B34" s="66" t="s">
        <v>36</v>
      </c>
      <c r="C34" s="56" t="s">
        <v>333</v>
      </c>
      <c r="D34" s="67">
        <v>265</v>
      </c>
      <c r="E34" s="66" t="s">
        <v>36</v>
      </c>
      <c r="F34" s="66" t="s">
        <v>36</v>
      </c>
      <c r="G34" s="67">
        <v>42</v>
      </c>
      <c r="H34" s="66">
        <v>2</v>
      </c>
      <c r="I34" s="66">
        <f>G34/H34</f>
        <v>21</v>
      </c>
      <c r="J34" s="66">
        <v>1</v>
      </c>
      <c r="K34" s="66" t="s">
        <v>36</v>
      </c>
      <c r="L34" s="67">
        <v>48947.85</v>
      </c>
      <c r="M34" s="67">
        <v>11016</v>
      </c>
      <c r="N34" s="65">
        <v>44372</v>
      </c>
      <c r="O34" s="64" t="s">
        <v>50</v>
      </c>
      <c r="P34" s="61"/>
      <c r="Q34" s="73"/>
      <c r="R34" s="73"/>
      <c r="S34" s="73"/>
      <c r="T34" s="73"/>
      <c r="U34" s="74"/>
      <c r="V34" s="74"/>
      <c r="W34" s="75"/>
      <c r="X34" s="60"/>
      <c r="Y34" s="74"/>
      <c r="Z34" s="75"/>
    </row>
    <row r="35" spans="1:26" ht="25.2" customHeight="1">
      <c r="A35" s="41"/>
      <c r="B35" s="41"/>
      <c r="C35" s="52" t="s">
        <v>66</v>
      </c>
      <c r="D35" s="62">
        <f>SUM(D23:D34)</f>
        <v>269601.20000000007</v>
      </c>
      <c r="E35" s="62">
        <f t="shared" ref="E35:G35" si="4">SUM(E23:E34)</f>
        <v>222052.27000000002</v>
      </c>
      <c r="F35" s="72">
        <f t="shared" ref="F35" si="5">(D35-E35)/E35</f>
        <v>0.2141339514340477</v>
      </c>
      <c r="G35" s="62">
        <f t="shared" si="4"/>
        <v>44233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8">
        <v>10</v>
      </c>
      <c r="C37" s="68" t="s">
        <v>428</v>
      </c>
      <c r="D37" s="67">
        <v>242.7</v>
      </c>
      <c r="E37" s="66">
        <v>4953.74</v>
      </c>
      <c r="F37" s="70">
        <f>(D37-E37)/E37</f>
        <v>-0.95100671411902926</v>
      </c>
      <c r="G37" s="67">
        <v>38</v>
      </c>
      <c r="H37" s="66">
        <v>16</v>
      </c>
      <c r="I37" s="66">
        <f>G37/H37</f>
        <v>2.375</v>
      </c>
      <c r="J37" s="66">
        <v>4</v>
      </c>
      <c r="K37" s="66">
        <v>2</v>
      </c>
      <c r="L37" s="67">
        <v>5762.13</v>
      </c>
      <c r="M37" s="67">
        <v>938</v>
      </c>
      <c r="N37" s="65">
        <v>44463</v>
      </c>
      <c r="O37" s="64" t="s">
        <v>41</v>
      </c>
      <c r="P37" s="61"/>
      <c r="Q37" s="73"/>
      <c r="R37" s="73"/>
      <c r="S37" s="73"/>
      <c r="T37" s="73"/>
      <c r="U37" s="74"/>
      <c r="V37" s="74"/>
      <c r="W37" s="60"/>
      <c r="X37" s="75"/>
      <c r="Y37" s="74"/>
      <c r="Z37" s="75"/>
    </row>
    <row r="38" spans="1:26" ht="25.35" customHeight="1">
      <c r="A38" s="63">
        <v>22</v>
      </c>
      <c r="B38" s="77">
        <v>17</v>
      </c>
      <c r="C38" s="68" t="s">
        <v>403</v>
      </c>
      <c r="D38" s="67">
        <v>215.5</v>
      </c>
      <c r="E38" s="66">
        <v>1073.9000000000001</v>
      </c>
      <c r="F38" s="70">
        <f>(D38-E38)/E38</f>
        <v>-0.79932954651271071</v>
      </c>
      <c r="G38" s="67">
        <v>37</v>
      </c>
      <c r="H38" s="66" t="s">
        <v>36</v>
      </c>
      <c r="I38" s="66" t="s">
        <v>36</v>
      </c>
      <c r="J38" s="66">
        <v>2</v>
      </c>
      <c r="K38" s="66">
        <v>8</v>
      </c>
      <c r="L38" s="67">
        <v>42431.930000000008</v>
      </c>
      <c r="M38" s="67">
        <v>7706</v>
      </c>
      <c r="N38" s="65">
        <v>44421</v>
      </c>
      <c r="O38" s="64" t="s">
        <v>404</v>
      </c>
      <c r="P38" s="61"/>
      <c r="Q38" s="73"/>
      <c r="R38" s="73"/>
      <c r="S38" s="73"/>
      <c r="T38" s="73"/>
      <c r="U38" s="74"/>
      <c r="V38" s="74"/>
      <c r="W38" s="60"/>
      <c r="X38" s="75"/>
      <c r="Y38" s="74"/>
      <c r="Z38" s="75"/>
    </row>
    <row r="39" spans="1:26" ht="25.35" customHeight="1">
      <c r="A39" s="63">
        <v>23</v>
      </c>
      <c r="B39" s="78">
        <v>23</v>
      </c>
      <c r="C39" s="68" t="s">
        <v>224</v>
      </c>
      <c r="D39" s="67">
        <v>214</v>
      </c>
      <c r="E39" s="67">
        <v>241</v>
      </c>
      <c r="F39" s="70">
        <f>(D39-E39)/E39</f>
        <v>-0.11203319502074689</v>
      </c>
      <c r="G39" s="67">
        <v>38</v>
      </c>
      <c r="H39" s="66">
        <v>3</v>
      </c>
      <c r="I39" s="66">
        <f>G39/H39</f>
        <v>12.666666666666666</v>
      </c>
      <c r="J39" s="66">
        <v>2</v>
      </c>
      <c r="K39" s="66">
        <v>7</v>
      </c>
      <c r="L39" s="67">
        <v>11053.86</v>
      </c>
      <c r="M39" s="67">
        <v>2351</v>
      </c>
      <c r="N39" s="65">
        <v>44421</v>
      </c>
      <c r="O39" s="53" t="s">
        <v>50</v>
      </c>
      <c r="P39" s="61"/>
      <c r="Q39" s="73"/>
      <c r="R39" s="73"/>
      <c r="S39" s="73"/>
      <c r="T39" s="73"/>
      <c r="U39" s="73"/>
      <c r="V39" s="74"/>
      <c r="W39" s="75"/>
      <c r="X39" s="74"/>
      <c r="Y39" s="75"/>
      <c r="Z39" s="60"/>
    </row>
    <row r="40" spans="1:26" ht="25.35" customHeight="1">
      <c r="A40" s="63">
        <v>24</v>
      </c>
      <c r="B40" s="77">
        <v>29</v>
      </c>
      <c r="C40" s="68" t="s">
        <v>429</v>
      </c>
      <c r="D40" s="67">
        <v>112</v>
      </c>
      <c r="E40" s="66">
        <v>90</v>
      </c>
      <c r="F40" s="70">
        <f>(D40-E40)/E40</f>
        <v>0.24444444444444444</v>
      </c>
      <c r="G40" s="67">
        <v>16</v>
      </c>
      <c r="H40" s="66" t="s">
        <v>36</v>
      </c>
      <c r="I40" s="66" t="s">
        <v>36</v>
      </c>
      <c r="J40" s="66">
        <v>1</v>
      </c>
      <c r="K40" s="66">
        <v>9</v>
      </c>
      <c r="L40" s="67">
        <v>3971</v>
      </c>
      <c r="M40" s="67">
        <v>702</v>
      </c>
      <c r="N40" s="65">
        <v>44414</v>
      </c>
      <c r="O40" s="64" t="s">
        <v>296</v>
      </c>
      <c r="P40" s="61"/>
      <c r="Q40" s="73"/>
      <c r="R40" s="73"/>
      <c r="S40" s="73"/>
      <c r="T40" s="73"/>
      <c r="U40" s="74"/>
      <c r="V40" s="74"/>
      <c r="W40" s="75"/>
      <c r="X40" s="60"/>
      <c r="Y40" s="74"/>
      <c r="Z40" s="75"/>
    </row>
    <row r="41" spans="1:26" ht="25.35" customHeight="1">
      <c r="A41" s="63">
        <v>25</v>
      </c>
      <c r="B41" s="69" t="s">
        <v>36</v>
      </c>
      <c r="C41" s="68" t="s">
        <v>430</v>
      </c>
      <c r="D41" s="67">
        <v>68</v>
      </c>
      <c r="E41" s="66" t="s">
        <v>36</v>
      </c>
      <c r="F41" s="66" t="s">
        <v>36</v>
      </c>
      <c r="G41" s="67">
        <v>10</v>
      </c>
      <c r="H41" s="66">
        <v>1</v>
      </c>
      <c r="I41" s="66">
        <f>G41/H41</f>
        <v>10</v>
      </c>
      <c r="J41" s="66">
        <v>1</v>
      </c>
      <c r="K41" s="66" t="s">
        <v>36</v>
      </c>
      <c r="L41" s="67">
        <v>12398.34</v>
      </c>
      <c r="M41" s="67">
        <v>2187</v>
      </c>
      <c r="N41" s="65">
        <v>44428</v>
      </c>
      <c r="O41" s="64" t="s">
        <v>50</v>
      </c>
      <c r="P41" s="61"/>
      <c r="R41" s="54"/>
      <c r="T41" s="61"/>
      <c r="U41" s="60"/>
      <c r="V41" s="60"/>
      <c r="W41" s="60"/>
      <c r="X41" s="61"/>
      <c r="Y41" s="60"/>
      <c r="Z41" s="60"/>
    </row>
    <row r="42" spans="1:26" ht="25.35" customHeight="1">
      <c r="A42" s="63">
        <v>26</v>
      </c>
      <c r="B42" s="69" t="s">
        <v>36</v>
      </c>
      <c r="C42" s="68" t="s">
        <v>415</v>
      </c>
      <c r="D42" s="67">
        <v>42</v>
      </c>
      <c r="E42" s="66" t="s">
        <v>36</v>
      </c>
      <c r="F42" s="66" t="s">
        <v>36</v>
      </c>
      <c r="G42" s="67">
        <v>14</v>
      </c>
      <c r="H42" s="66">
        <v>1</v>
      </c>
      <c r="I42" s="66">
        <f>G42/H42</f>
        <v>14</v>
      </c>
      <c r="J42" s="66">
        <v>1</v>
      </c>
      <c r="K42" s="66">
        <v>4</v>
      </c>
      <c r="L42" s="67">
        <v>8961</v>
      </c>
      <c r="M42" s="67">
        <v>1722</v>
      </c>
      <c r="N42" s="65">
        <v>44435</v>
      </c>
      <c r="O42" s="64" t="s">
        <v>84</v>
      </c>
      <c r="P42" s="61"/>
      <c r="Q42" s="73"/>
      <c r="R42" s="73"/>
      <c r="S42" s="73"/>
      <c r="T42" s="73"/>
      <c r="U42" s="74"/>
      <c r="V42" s="74"/>
      <c r="W42" s="74"/>
      <c r="X42" s="60"/>
      <c r="Y42" s="75"/>
      <c r="Z42" s="75"/>
    </row>
    <row r="43" spans="1:26" ht="25.35" customHeight="1">
      <c r="A43" s="41"/>
      <c r="B43" s="41"/>
      <c r="C43" s="52" t="s">
        <v>124</v>
      </c>
      <c r="D43" s="62">
        <f>SUM(D35:D42)</f>
        <v>270495.40000000008</v>
      </c>
      <c r="E43" s="62">
        <f t="shared" ref="E43:G43" si="6">SUM(E35:E42)</f>
        <v>228410.91</v>
      </c>
      <c r="F43" s="72">
        <f t="shared" ref="F43" si="7">(D43-E43)/E43</f>
        <v>0.18424903609026416</v>
      </c>
      <c r="G43" s="62">
        <f t="shared" si="6"/>
        <v>44386</v>
      </c>
      <c r="H43" s="62"/>
      <c r="I43" s="43"/>
      <c r="J43" s="42"/>
      <c r="K43" s="44"/>
      <c r="L43" s="45"/>
      <c r="M43" s="49"/>
      <c r="N43" s="46"/>
      <c r="O43" s="53"/>
    </row>
    <row r="44" spans="1:26" ht="23.1" customHeight="1"/>
    <row r="45" spans="1:26" ht="17.25" customHeight="1"/>
    <row r="58" spans="16:18">
      <c r="R58" s="61"/>
    </row>
    <row r="61" spans="16:18">
      <c r="P61" s="61"/>
    </row>
    <row r="65" ht="12" customHeight="1"/>
  </sheetData>
  <sortState xmlns:xlrd2="http://schemas.microsoft.com/office/spreadsheetml/2017/richdata2" ref="B13:O42">
    <sortCondition descending="1" ref="D13:D42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596D2-B1C7-4EC7-B183-D080DD211018}">
  <dimension ref="A1:AA69"/>
  <sheetViews>
    <sheetView topLeftCell="A4" zoomScale="60" zoomScaleNormal="60" workbookViewId="0">
      <selection activeCell="A44" sqref="A44:XFD4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2" style="1" bestFit="1" customWidth="1"/>
    <col min="24" max="24" width="13.6640625" style="1" customWidth="1"/>
    <col min="25" max="25" width="12" style="1" bestFit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431</v>
      </c>
      <c r="F1" s="30"/>
      <c r="G1" s="30"/>
      <c r="H1" s="30"/>
      <c r="I1" s="30"/>
    </row>
    <row r="2" spans="1:27" ht="19.5" customHeight="1">
      <c r="E2" s="30" t="s">
        <v>432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 ht="21.6">
      <c r="A6" s="207"/>
      <c r="B6" s="207"/>
      <c r="C6" s="212"/>
      <c r="D6" s="32" t="s">
        <v>425</v>
      </c>
      <c r="E6" s="32" t="s">
        <v>433</v>
      </c>
      <c r="F6" s="212"/>
      <c r="G6" s="32" t="s">
        <v>425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 ht="21.6">
      <c r="A10" s="207"/>
      <c r="B10" s="207"/>
      <c r="C10" s="212"/>
      <c r="D10" s="84" t="s">
        <v>426</v>
      </c>
      <c r="E10" s="84" t="s">
        <v>434</v>
      </c>
      <c r="F10" s="212"/>
      <c r="G10" s="84" t="s">
        <v>426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2"/>
      <c r="X12" s="60"/>
      <c r="Y12" s="60"/>
      <c r="Z12" s="4"/>
    </row>
    <row r="13" spans="1:27" ht="25.35" customHeight="1">
      <c r="A13" s="63">
        <v>1</v>
      </c>
      <c r="B13" s="63">
        <v>1</v>
      </c>
      <c r="C13" s="68" t="s">
        <v>193</v>
      </c>
      <c r="D13" s="67">
        <v>98831.35</v>
      </c>
      <c r="E13" s="66">
        <v>144121.26999999999</v>
      </c>
      <c r="F13" s="70">
        <f>(D13-E13)/E13</f>
        <v>-0.31424868792788174</v>
      </c>
      <c r="G13" s="67">
        <v>14278</v>
      </c>
      <c r="H13" s="66">
        <v>288</v>
      </c>
      <c r="I13" s="66">
        <f>G13/H13</f>
        <v>49.576388888888886</v>
      </c>
      <c r="J13" s="66">
        <v>16</v>
      </c>
      <c r="K13" s="66">
        <v>2</v>
      </c>
      <c r="L13" s="67">
        <v>257316.87</v>
      </c>
      <c r="M13" s="67">
        <v>37005</v>
      </c>
      <c r="N13" s="65">
        <v>44456</v>
      </c>
      <c r="O13" s="64" t="s">
        <v>56</v>
      </c>
      <c r="P13" s="61"/>
      <c r="Q13" s="73"/>
      <c r="R13" s="73"/>
      <c r="S13" s="73"/>
      <c r="T13" s="73"/>
      <c r="U13" s="74"/>
      <c r="V13" s="74"/>
      <c r="W13" s="75"/>
      <c r="X13" s="74"/>
      <c r="Y13" s="75"/>
      <c r="Z13" s="60"/>
      <c r="AA13" s="60"/>
    </row>
    <row r="14" spans="1:27" ht="25.35" customHeight="1">
      <c r="A14" s="63">
        <v>2</v>
      </c>
      <c r="B14" s="63">
        <v>2</v>
      </c>
      <c r="C14" s="68" t="s">
        <v>353</v>
      </c>
      <c r="D14" s="67">
        <v>47473.760000000002</v>
      </c>
      <c r="E14" s="66">
        <v>67129.48</v>
      </c>
      <c r="F14" s="70">
        <f>(D14-E14)/E14</f>
        <v>-0.29280310230319073</v>
      </c>
      <c r="G14" s="67">
        <v>9758</v>
      </c>
      <c r="H14" s="66">
        <v>328</v>
      </c>
      <c r="I14" s="66">
        <f>G14/H14</f>
        <v>29.75</v>
      </c>
      <c r="J14" s="66">
        <v>19</v>
      </c>
      <c r="K14" s="66">
        <v>2</v>
      </c>
      <c r="L14" s="67">
        <v>115696</v>
      </c>
      <c r="M14" s="67">
        <v>23864</v>
      </c>
      <c r="N14" s="65">
        <v>44456</v>
      </c>
      <c r="O14" s="64" t="s">
        <v>37</v>
      </c>
      <c r="P14" s="61"/>
      <c r="Q14" s="73"/>
      <c r="R14" s="73"/>
      <c r="S14" s="73"/>
      <c r="T14" s="73"/>
      <c r="U14" s="74"/>
      <c r="V14" s="74"/>
      <c r="W14" s="60"/>
      <c r="X14" s="75"/>
      <c r="Y14" s="74"/>
      <c r="Z14" s="75"/>
    </row>
    <row r="15" spans="1:27" ht="25.35" customHeight="1">
      <c r="A15" s="63">
        <v>3</v>
      </c>
      <c r="B15" s="63" t="s">
        <v>58</v>
      </c>
      <c r="C15" s="68" t="s">
        <v>265</v>
      </c>
      <c r="D15" s="67">
        <v>16786.669999999998</v>
      </c>
      <c r="E15" s="66" t="s">
        <v>36</v>
      </c>
      <c r="F15" s="66" t="s">
        <v>36</v>
      </c>
      <c r="G15" s="67">
        <v>2749</v>
      </c>
      <c r="H15" s="66">
        <v>23</v>
      </c>
      <c r="I15" s="66">
        <f>G15/H15</f>
        <v>119.52173913043478</v>
      </c>
      <c r="J15" s="66">
        <v>10</v>
      </c>
      <c r="K15" s="66">
        <v>0</v>
      </c>
      <c r="L15" s="67">
        <v>16787</v>
      </c>
      <c r="M15" s="67">
        <v>2749</v>
      </c>
      <c r="N15" s="65" t="s">
        <v>60</v>
      </c>
      <c r="O15" s="64" t="s">
        <v>37</v>
      </c>
      <c r="P15" s="61"/>
      <c r="Q15" s="73"/>
      <c r="R15" s="73"/>
      <c r="S15" s="73"/>
      <c r="T15" s="73"/>
      <c r="U15" s="74"/>
      <c r="V15" s="74"/>
      <c r="W15" s="60"/>
      <c r="X15" s="75"/>
      <c r="Y15" s="74"/>
      <c r="Z15" s="75"/>
    </row>
    <row r="16" spans="1:27" ht="25.35" customHeight="1">
      <c r="A16" s="63">
        <v>4</v>
      </c>
      <c r="B16" s="63">
        <v>3</v>
      </c>
      <c r="C16" s="68" t="s">
        <v>187</v>
      </c>
      <c r="D16" s="67">
        <v>15556.94</v>
      </c>
      <c r="E16" s="66">
        <v>24493.62</v>
      </c>
      <c r="F16" s="70">
        <f>(D16-E16)/E16</f>
        <v>-0.36485746084082299</v>
      </c>
      <c r="G16" s="67">
        <v>2718</v>
      </c>
      <c r="H16" s="66">
        <v>115</v>
      </c>
      <c r="I16" s="66">
        <f>G16/H16</f>
        <v>23.634782608695652</v>
      </c>
      <c r="J16" s="66">
        <v>18</v>
      </c>
      <c r="K16" s="66">
        <v>2</v>
      </c>
      <c r="L16" s="67">
        <v>40806.550000000003</v>
      </c>
      <c r="M16" s="67">
        <v>7133</v>
      </c>
      <c r="N16" s="65">
        <v>44456</v>
      </c>
      <c r="O16" s="64" t="s">
        <v>182</v>
      </c>
      <c r="P16" s="61"/>
      <c r="R16" s="54"/>
      <c r="T16" s="61"/>
      <c r="U16" s="60"/>
      <c r="V16" s="60"/>
      <c r="W16" s="61"/>
      <c r="X16" s="60"/>
      <c r="Y16" s="60"/>
      <c r="Z16" s="60"/>
    </row>
    <row r="17" spans="1:26" ht="25.35" customHeight="1">
      <c r="A17" s="63">
        <v>5</v>
      </c>
      <c r="B17" s="63" t="s">
        <v>34</v>
      </c>
      <c r="C17" s="68" t="s">
        <v>412</v>
      </c>
      <c r="D17" s="67">
        <v>12858.89</v>
      </c>
      <c r="E17" s="66" t="s">
        <v>36</v>
      </c>
      <c r="F17" s="66" t="s">
        <v>36</v>
      </c>
      <c r="G17" s="67">
        <v>2078</v>
      </c>
      <c r="H17" s="66">
        <v>149</v>
      </c>
      <c r="I17" s="66">
        <f>G17/H17</f>
        <v>13.946308724832214</v>
      </c>
      <c r="J17" s="66">
        <v>18</v>
      </c>
      <c r="K17" s="66">
        <v>1</v>
      </c>
      <c r="L17" s="67">
        <v>12858.89</v>
      </c>
      <c r="M17" s="67">
        <v>2078</v>
      </c>
      <c r="N17" s="65">
        <v>44463</v>
      </c>
      <c r="O17" s="64" t="s">
        <v>50</v>
      </c>
      <c r="P17" s="61"/>
      <c r="Q17" s="73"/>
      <c r="R17" s="73"/>
      <c r="S17" s="73"/>
      <c r="T17" s="73"/>
      <c r="U17" s="74"/>
      <c r="V17" s="74"/>
      <c r="W17" s="60"/>
      <c r="X17" s="75"/>
      <c r="Y17" s="74"/>
      <c r="Z17" s="75"/>
    </row>
    <row r="18" spans="1:26" ht="25.35" customHeight="1">
      <c r="A18" s="63">
        <v>6</v>
      </c>
      <c r="B18" s="63">
        <v>4</v>
      </c>
      <c r="C18" s="68" t="s">
        <v>411</v>
      </c>
      <c r="D18" s="67">
        <v>11720</v>
      </c>
      <c r="E18" s="66">
        <v>23953</v>
      </c>
      <c r="F18" s="70">
        <f>(D18-E18)/E18</f>
        <v>-0.51070847075522896</v>
      </c>
      <c r="G18" s="67">
        <v>1892</v>
      </c>
      <c r="H18" s="66" t="s">
        <v>36</v>
      </c>
      <c r="I18" s="66" t="s">
        <v>36</v>
      </c>
      <c r="J18" s="66">
        <v>13</v>
      </c>
      <c r="K18" s="66">
        <v>3</v>
      </c>
      <c r="L18" s="67">
        <v>76676</v>
      </c>
      <c r="M18" s="67">
        <v>12350</v>
      </c>
      <c r="N18" s="65">
        <v>44449</v>
      </c>
      <c r="O18" s="64" t="s">
        <v>47</v>
      </c>
      <c r="P18" s="61"/>
      <c r="Q18" s="73"/>
      <c r="R18" s="73"/>
      <c r="S18" s="73"/>
      <c r="T18" s="73"/>
      <c r="U18" s="74"/>
      <c r="V18" s="74"/>
      <c r="W18" s="60"/>
      <c r="X18" s="75"/>
      <c r="Y18" s="75"/>
      <c r="Z18" s="74"/>
    </row>
    <row r="19" spans="1:26" ht="25.35" customHeight="1">
      <c r="A19" s="63">
        <v>7</v>
      </c>
      <c r="B19" s="63">
        <v>6</v>
      </c>
      <c r="C19" s="68" t="s">
        <v>400</v>
      </c>
      <c r="D19" s="67">
        <v>9288.15</v>
      </c>
      <c r="E19" s="66">
        <v>13251.66</v>
      </c>
      <c r="F19" s="70">
        <f>(D19-E19)/E19</f>
        <v>-0.29909535861922204</v>
      </c>
      <c r="G19" s="67">
        <v>1449</v>
      </c>
      <c r="H19" s="66">
        <v>56</v>
      </c>
      <c r="I19" s="66">
        <f>G19/H19</f>
        <v>25.875</v>
      </c>
      <c r="J19" s="66">
        <v>7</v>
      </c>
      <c r="K19" s="66">
        <v>7</v>
      </c>
      <c r="L19" s="67">
        <v>153139</v>
      </c>
      <c r="M19" s="67">
        <v>24824</v>
      </c>
      <c r="N19" s="65">
        <v>44421</v>
      </c>
      <c r="O19" s="64" t="s">
        <v>43</v>
      </c>
      <c r="P19" s="61"/>
      <c r="Q19" s="73"/>
      <c r="R19" s="73"/>
      <c r="S19" s="73"/>
      <c r="T19" s="73"/>
      <c r="U19" s="74"/>
      <c r="V19" s="74"/>
      <c r="W19" s="60"/>
      <c r="X19" s="75"/>
      <c r="Y19" s="75"/>
      <c r="Z19" s="74"/>
    </row>
    <row r="20" spans="1:26" ht="25.35" customHeight="1">
      <c r="A20" s="63">
        <v>8</v>
      </c>
      <c r="B20" s="63">
        <v>7</v>
      </c>
      <c r="C20" s="68" t="s">
        <v>317</v>
      </c>
      <c r="D20" s="67">
        <v>7952.69</v>
      </c>
      <c r="E20" s="66">
        <v>10875.17</v>
      </c>
      <c r="F20" s="70">
        <f>(D20-E20)/E20</f>
        <v>-0.26872959227304039</v>
      </c>
      <c r="G20" s="67">
        <v>1662</v>
      </c>
      <c r="H20" s="66">
        <v>140</v>
      </c>
      <c r="I20" s="66">
        <f>G20/H20</f>
        <v>11.871428571428572</v>
      </c>
      <c r="J20" s="66">
        <v>11</v>
      </c>
      <c r="K20" s="66">
        <v>6</v>
      </c>
      <c r="L20" s="67">
        <v>155342</v>
      </c>
      <c r="M20" s="67">
        <v>33648</v>
      </c>
      <c r="N20" s="65">
        <v>44428</v>
      </c>
      <c r="O20" s="64" t="s">
        <v>39</v>
      </c>
      <c r="P20" s="61"/>
      <c r="Q20" s="73"/>
      <c r="R20" s="73"/>
      <c r="S20" s="73"/>
      <c r="T20" s="73"/>
      <c r="U20" s="74"/>
      <c r="V20" s="74"/>
      <c r="W20" s="60"/>
      <c r="X20" s="75"/>
      <c r="Y20" s="75"/>
      <c r="Z20" s="74"/>
    </row>
    <row r="21" spans="1:26" ht="25.35" customHeight="1">
      <c r="A21" s="63">
        <v>9</v>
      </c>
      <c r="B21" s="63">
        <v>5</v>
      </c>
      <c r="C21" s="68" t="s">
        <v>413</v>
      </c>
      <c r="D21" s="67">
        <v>6801.23</v>
      </c>
      <c r="E21" s="66">
        <v>13671.05</v>
      </c>
      <c r="F21" s="70">
        <f>(D21-E21)/E21</f>
        <v>-0.50250858566094048</v>
      </c>
      <c r="G21" s="67">
        <v>1134</v>
      </c>
      <c r="H21" s="66">
        <v>74</v>
      </c>
      <c r="I21" s="66">
        <f>G21/H21</f>
        <v>15.324324324324325</v>
      </c>
      <c r="J21" s="66">
        <v>9</v>
      </c>
      <c r="K21" s="66">
        <v>4</v>
      </c>
      <c r="L21" s="67">
        <v>80735</v>
      </c>
      <c r="M21" s="67">
        <v>12618</v>
      </c>
      <c r="N21" s="65">
        <v>44442</v>
      </c>
      <c r="O21" s="64" t="s">
        <v>43</v>
      </c>
      <c r="P21" s="61"/>
      <c r="Q21" s="73"/>
      <c r="R21" s="73"/>
      <c r="S21" s="73"/>
      <c r="T21" s="73"/>
      <c r="U21" s="74"/>
      <c r="V21" s="74"/>
      <c r="W21" s="60"/>
      <c r="X21" s="75"/>
      <c r="Y21" s="75"/>
      <c r="Z21" s="74"/>
    </row>
    <row r="22" spans="1:26" ht="25.35" customHeight="1">
      <c r="A22" s="63">
        <v>10</v>
      </c>
      <c r="B22" s="63" t="s">
        <v>34</v>
      </c>
      <c r="C22" s="68" t="s">
        <v>428</v>
      </c>
      <c r="D22" s="67">
        <v>4953.74</v>
      </c>
      <c r="E22" s="66" t="s">
        <v>36</v>
      </c>
      <c r="F22" s="66" t="s">
        <v>36</v>
      </c>
      <c r="G22" s="67">
        <v>815</v>
      </c>
      <c r="H22" s="66">
        <v>142</v>
      </c>
      <c r="I22" s="66">
        <f>G22/H22</f>
        <v>5.73943661971831</v>
      </c>
      <c r="J22" s="66">
        <v>15</v>
      </c>
      <c r="K22" s="66">
        <v>1</v>
      </c>
      <c r="L22" s="67">
        <v>5519.43</v>
      </c>
      <c r="M22" s="67">
        <v>900</v>
      </c>
      <c r="N22" s="65">
        <v>44463</v>
      </c>
      <c r="O22" s="64" t="s">
        <v>41</v>
      </c>
      <c r="P22" s="61"/>
      <c r="Q22" s="73"/>
      <c r="R22" s="73"/>
      <c r="S22" s="73"/>
      <c r="T22" s="73"/>
      <c r="U22" s="74"/>
      <c r="V22" s="74"/>
      <c r="W22" s="60"/>
      <c r="X22" s="75"/>
      <c r="Y22" s="75"/>
      <c r="Z22" s="74"/>
    </row>
    <row r="23" spans="1:26" ht="25.35" customHeight="1">
      <c r="A23" s="41"/>
      <c r="B23" s="41"/>
      <c r="C23" s="52" t="s">
        <v>52</v>
      </c>
      <c r="D23" s="62">
        <f>SUM(D13:D22)</f>
        <v>232223.42000000004</v>
      </c>
      <c r="E23" s="62">
        <f t="shared" ref="E23:G23" si="0">SUM(E13:E22)</f>
        <v>297495.24999999994</v>
      </c>
      <c r="F23" s="20">
        <f t="shared" ref="F23" si="1">(D23-E23)/E23</f>
        <v>-0.21940461234254971</v>
      </c>
      <c r="G23" s="62">
        <f t="shared" si="0"/>
        <v>38533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29">
        <v>8</v>
      </c>
      <c r="C25" s="68" t="s">
        <v>410</v>
      </c>
      <c r="D25" s="67">
        <v>3256.68</v>
      </c>
      <c r="E25" s="66">
        <v>8554.57</v>
      </c>
      <c r="F25" s="70">
        <f>(D25-E25)/E25</f>
        <v>-0.61930523685001115</v>
      </c>
      <c r="G25" s="67">
        <v>493</v>
      </c>
      <c r="H25" s="66">
        <v>18</v>
      </c>
      <c r="I25" s="66">
        <f t="shared" ref="I25:I30" si="2">G25/H25</f>
        <v>27.388888888888889</v>
      </c>
      <c r="J25" s="66">
        <v>5</v>
      </c>
      <c r="K25" s="66">
        <v>4</v>
      </c>
      <c r="L25" s="67">
        <v>37982.980000000003</v>
      </c>
      <c r="M25" s="67">
        <v>5934</v>
      </c>
      <c r="N25" s="65">
        <v>44442</v>
      </c>
      <c r="O25" s="64" t="s">
        <v>56</v>
      </c>
      <c r="P25" s="61"/>
      <c r="Q25" s="73"/>
      <c r="R25" s="73"/>
      <c r="S25" s="73"/>
      <c r="T25" s="73"/>
      <c r="U25" s="74"/>
      <c r="V25" s="74"/>
      <c r="W25" s="60"/>
      <c r="X25" s="75"/>
      <c r="Y25" s="75"/>
      <c r="Z25" s="74"/>
    </row>
    <row r="26" spans="1:26" ht="25.35" customHeight="1">
      <c r="A26" s="63">
        <v>12</v>
      </c>
      <c r="B26" s="63">
        <v>9</v>
      </c>
      <c r="C26" s="68" t="s">
        <v>395</v>
      </c>
      <c r="D26" s="67">
        <v>2533.2800000000002</v>
      </c>
      <c r="E26" s="66">
        <v>4805.54</v>
      </c>
      <c r="F26" s="70">
        <f>(D26-E26)/E26</f>
        <v>-0.47284176179992254</v>
      </c>
      <c r="G26" s="67">
        <v>490</v>
      </c>
      <c r="H26" s="66">
        <v>24</v>
      </c>
      <c r="I26" s="66">
        <f t="shared" si="2"/>
        <v>20.416666666666668</v>
      </c>
      <c r="J26" s="66">
        <v>4</v>
      </c>
      <c r="K26" s="66">
        <v>10</v>
      </c>
      <c r="L26" s="67">
        <v>223853</v>
      </c>
      <c r="M26" s="67">
        <v>48345</v>
      </c>
      <c r="N26" s="65">
        <v>44400</v>
      </c>
      <c r="O26" s="64" t="s">
        <v>43</v>
      </c>
      <c r="P26" s="61"/>
      <c r="Q26" s="73"/>
      <c r="R26" s="73"/>
      <c r="S26" s="73"/>
      <c r="T26" s="73"/>
      <c r="U26" s="74"/>
      <c r="V26" s="74"/>
      <c r="W26" s="60"/>
      <c r="X26" s="75"/>
      <c r="Y26" s="74"/>
      <c r="Z26" s="75"/>
    </row>
    <row r="27" spans="1:26" ht="25.35" customHeight="1">
      <c r="A27" s="63">
        <v>13</v>
      </c>
      <c r="B27" s="63" t="s">
        <v>34</v>
      </c>
      <c r="C27" s="68" t="s">
        <v>421</v>
      </c>
      <c r="D27" s="67">
        <v>1560.21</v>
      </c>
      <c r="E27" s="66" t="s">
        <v>36</v>
      </c>
      <c r="F27" s="66" t="s">
        <v>36</v>
      </c>
      <c r="G27" s="67">
        <v>330</v>
      </c>
      <c r="H27" s="66">
        <v>45</v>
      </c>
      <c r="I27" s="66">
        <f t="shared" si="2"/>
        <v>7.333333333333333</v>
      </c>
      <c r="J27" s="66">
        <v>8</v>
      </c>
      <c r="K27" s="66">
        <v>1</v>
      </c>
      <c r="L27" s="67">
        <v>1560.21</v>
      </c>
      <c r="M27" s="67">
        <v>330</v>
      </c>
      <c r="N27" s="65">
        <v>44463</v>
      </c>
      <c r="O27" s="64" t="s">
        <v>422</v>
      </c>
      <c r="P27" s="61"/>
      <c r="Q27" s="73"/>
      <c r="R27" s="73"/>
      <c r="S27" s="73"/>
      <c r="T27" s="73"/>
      <c r="U27" s="74"/>
      <c r="V27" s="74"/>
      <c r="W27" s="60"/>
      <c r="X27" s="74"/>
      <c r="Y27" s="75"/>
      <c r="Z27" s="75"/>
    </row>
    <row r="28" spans="1:26" ht="25.35" customHeight="1">
      <c r="A28" s="63">
        <v>14</v>
      </c>
      <c r="B28" s="63">
        <v>13</v>
      </c>
      <c r="C28" s="68" t="s">
        <v>420</v>
      </c>
      <c r="D28" s="67">
        <v>1541.7</v>
      </c>
      <c r="E28" s="66">
        <v>2225.79</v>
      </c>
      <c r="F28" s="70">
        <f>(D28-E28)/E28</f>
        <v>-0.30734705430431442</v>
      </c>
      <c r="G28" s="67">
        <v>239</v>
      </c>
      <c r="H28" s="66">
        <v>7</v>
      </c>
      <c r="I28" s="66">
        <f t="shared" si="2"/>
        <v>34.142857142857146</v>
      </c>
      <c r="J28" s="66">
        <v>1</v>
      </c>
      <c r="K28" s="66">
        <v>11</v>
      </c>
      <c r="L28" s="67">
        <v>89351.360000000001</v>
      </c>
      <c r="M28" s="67">
        <v>14335</v>
      </c>
      <c r="N28" s="65">
        <v>44393</v>
      </c>
      <c r="O28" s="64" t="s">
        <v>142</v>
      </c>
      <c r="P28" s="61"/>
      <c r="Q28" s="73"/>
      <c r="R28" s="73"/>
      <c r="T28" s="73"/>
      <c r="U28" s="73"/>
      <c r="V28" s="74"/>
      <c r="W28" s="74"/>
      <c r="X28" s="60"/>
      <c r="Y28" s="75"/>
      <c r="Z28" s="75"/>
    </row>
    <row r="29" spans="1:26" ht="25.35" customHeight="1">
      <c r="A29" s="63">
        <v>15</v>
      </c>
      <c r="B29" s="63" t="s">
        <v>58</v>
      </c>
      <c r="C29" s="68" t="s">
        <v>63</v>
      </c>
      <c r="D29" s="67">
        <v>1457.12</v>
      </c>
      <c r="E29" s="66" t="s">
        <v>36</v>
      </c>
      <c r="F29" s="66" t="s">
        <v>36</v>
      </c>
      <c r="G29" s="67">
        <v>302</v>
      </c>
      <c r="H29" s="66">
        <v>11</v>
      </c>
      <c r="I29" s="66">
        <f t="shared" si="2"/>
        <v>27.454545454545453</v>
      </c>
      <c r="J29" s="66">
        <v>7</v>
      </c>
      <c r="K29" s="66">
        <v>0</v>
      </c>
      <c r="L29" s="67">
        <v>1457.12</v>
      </c>
      <c r="M29" s="67">
        <v>302</v>
      </c>
      <c r="N29" s="65" t="s">
        <v>60</v>
      </c>
      <c r="O29" s="64" t="s">
        <v>41</v>
      </c>
      <c r="P29" s="61"/>
      <c r="Q29" s="73"/>
      <c r="R29" s="73"/>
      <c r="S29" s="73"/>
      <c r="T29" s="73"/>
      <c r="U29" s="74"/>
      <c r="V29" s="74"/>
      <c r="W29" s="60"/>
      <c r="X29" s="75"/>
      <c r="Y29" s="74"/>
      <c r="Z29" s="75"/>
    </row>
    <row r="30" spans="1:26" ht="25.35" customHeight="1">
      <c r="A30" s="63">
        <v>16</v>
      </c>
      <c r="B30" s="63" t="s">
        <v>34</v>
      </c>
      <c r="C30" s="68" t="s">
        <v>435</v>
      </c>
      <c r="D30" s="67">
        <v>1177.0999999999999</v>
      </c>
      <c r="E30" s="66" t="s">
        <v>36</v>
      </c>
      <c r="F30" s="66" t="s">
        <v>36</v>
      </c>
      <c r="G30" s="67">
        <v>184</v>
      </c>
      <c r="H30" s="66">
        <v>44</v>
      </c>
      <c r="I30" s="66">
        <f t="shared" si="2"/>
        <v>4.1818181818181817</v>
      </c>
      <c r="J30" s="66">
        <v>6</v>
      </c>
      <c r="K30" s="66">
        <v>1</v>
      </c>
      <c r="L30" s="67">
        <v>1177.0999999999999</v>
      </c>
      <c r="M30" s="67">
        <v>184</v>
      </c>
      <c r="N30" s="65">
        <v>44463</v>
      </c>
      <c r="O30" s="64" t="s">
        <v>232</v>
      </c>
      <c r="P30" s="61"/>
      <c r="Q30" s="73"/>
      <c r="R30" s="73"/>
      <c r="S30" s="73"/>
      <c r="T30" s="73"/>
      <c r="U30" s="74"/>
      <c r="V30" s="74"/>
      <c r="W30" s="60"/>
      <c r="X30" s="75"/>
      <c r="Y30" s="74"/>
      <c r="Z30" s="75"/>
    </row>
    <row r="31" spans="1:26" ht="24.6" customHeight="1">
      <c r="A31" s="63">
        <v>17</v>
      </c>
      <c r="B31" s="76">
        <v>12</v>
      </c>
      <c r="C31" s="68" t="s">
        <v>403</v>
      </c>
      <c r="D31" s="67">
        <v>1073.9000000000001</v>
      </c>
      <c r="E31" s="66">
        <v>2784.93</v>
      </c>
      <c r="F31" s="70">
        <f>(D31-E31)/E31</f>
        <v>-0.61438887153357524</v>
      </c>
      <c r="G31" s="67">
        <v>180</v>
      </c>
      <c r="H31" s="69" t="s">
        <v>36</v>
      </c>
      <c r="I31" s="66" t="s">
        <v>36</v>
      </c>
      <c r="J31" s="66">
        <v>6</v>
      </c>
      <c r="K31" s="66">
        <v>7</v>
      </c>
      <c r="L31" s="67">
        <v>42016.670000000006</v>
      </c>
      <c r="M31" s="67">
        <v>7632</v>
      </c>
      <c r="N31" s="65">
        <v>44421</v>
      </c>
      <c r="O31" s="64" t="s">
        <v>404</v>
      </c>
      <c r="P31" s="61"/>
      <c r="R31" s="54"/>
      <c r="T31" s="61"/>
      <c r="U31" s="60"/>
      <c r="V31" s="60"/>
      <c r="W31" s="60"/>
      <c r="X31" s="60"/>
      <c r="Y31" s="61"/>
      <c r="Z31" s="60"/>
    </row>
    <row r="32" spans="1:26" ht="24.6" customHeight="1">
      <c r="A32" s="63">
        <v>18</v>
      </c>
      <c r="B32" s="76">
        <v>10</v>
      </c>
      <c r="C32" s="68" t="s">
        <v>373</v>
      </c>
      <c r="D32" s="67">
        <v>1052.3499999999999</v>
      </c>
      <c r="E32" s="66">
        <v>3308</v>
      </c>
      <c r="F32" s="70">
        <f>(D32-E32)/E32</f>
        <v>-0.68187726723095532</v>
      </c>
      <c r="G32" s="67">
        <v>204</v>
      </c>
      <c r="H32" s="69">
        <v>10</v>
      </c>
      <c r="I32" s="66">
        <f>G32/H32</f>
        <v>20.399999999999999</v>
      </c>
      <c r="J32" s="69">
        <v>2</v>
      </c>
      <c r="K32" s="66">
        <v>4</v>
      </c>
      <c r="L32" s="67">
        <v>22864.69</v>
      </c>
      <c r="M32" s="67">
        <v>5053</v>
      </c>
      <c r="N32" s="65">
        <v>44442</v>
      </c>
      <c r="O32" s="64" t="s">
        <v>101</v>
      </c>
      <c r="P32" s="61"/>
      <c r="R32" s="54"/>
      <c r="T32" s="61"/>
      <c r="U32" s="60"/>
      <c r="V32" s="60"/>
      <c r="W32" s="60"/>
      <c r="X32" s="60"/>
      <c r="Y32" s="61"/>
      <c r="Z32" s="60"/>
    </row>
    <row r="33" spans="1:26" ht="24.6" customHeight="1">
      <c r="A33" s="63">
        <v>19</v>
      </c>
      <c r="B33" s="76">
        <v>14</v>
      </c>
      <c r="C33" s="68" t="s">
        <v>401</v>
      </c>
      <c r="D33" s="67">
        <v>891.45</v>
      </c>
      <c r="E33" s="66">
        <v>1893.8499999999997</v>
      </c>
      <c r="F33" s="70">
        <f>(D33-E33)/E33</f>
        <v>-0.52929218259101818</v>
      </c>
      <c r="G33" s="67">
        <v>129</v>
      </c>
      <c r="H33" s="69">
        <v>5</v>
      </c>
      <c r="I33" s="66">
        <f>G33/H33</f>
        <v>25.8</v>
      </c>
      <c r="J33" s="69">
        <v>1</v>
      </c>
      <c r="K33" s="66">
        <v>9</v>
      </c>
      <c r="L33" s="67">
        <v>178586.84</v>
      </c>
      <c r="M33" s="67">
        <v>28333</v>
      </c>
      <c r="N33" s="65">
        <v>44407</v>
      </c>
      <c r="O33" s="64" t="s">
        <v>402</v>
      </c>
      <c r="P33" s="61"/>
      <c r="R33" s="54"/>
      <c r="T33" s="61"/>
      <c r="U33" s="60"/>
      <c r="V33" s="60"/>
      <c r="W33" s="60"/>
      <c r="X33" s="60"/>
      <c r="Y33" s="61"/>
      <c r="Z33" s="60"/>
    </row>
    <row r="34" spans="1:26" ht="25.35" customHeight="1">
      <c r="A34" s="63">
        <v>20</v>
      </c>
      <c r="B34" s="63">
        <v>11</v>
      </c>
      <c r="C34" s="68" t="s">
        <v>436</v>
      </c>
      <c r="D34" s="67">
        <v>886.69</v>
      </c>
      <c r="E34" s="66">
        <v>3097.39</v>
      </c>
      <c r="F34" s="70">
        <f>(D34-E34)/E34</f>
        <v>-0.71372994682619884</v>
      </c>
      <c r="G34" s="67">
        <v>133</v>
      </c>
      <c r="H34" s="66">
        <v>5</v>
      </c>
      <c r="I34" s="66">
        <f>G34/H34</f>
        <v>26.6</v>
      </c>
      <c r="J34" s="66">
        <v>2</v>
      </c>
      <c r="K34" s="66">
        <v>4</v>
      </c>
      <c r="L34" s="67">
        <v>15918.32</v>
      </c>
      <c r="M34" s="67">
        <v>2653</v>
      </c>
      <c r="N34" s="65">
        <v>44442</v>
      </c>
      <c r="O34" s="64" t="s">
        <v>41</v>
      </c>
      <c r="P34" s="61"/>
      <c r="Q34" s="73"/>
      <c r="R34" s="73"/>
      <c r="S34" s="73"/>
      <c r="T34" s="73"/>
      <c r="U34" s="74"/>
      <c r="V34" s="74"/>
      <c r="W34" s="60"/>
      <c r="X34" s="75"/>
      <c r="Y34" s="74"/>
      <c r="Z34" s="75"/>
    </row>
    <row r="35" spans="1:26" ht="25.2" customHeight="1">
      <c r="A35" s="41"/>
      <c r="B35" s="41"/>
      <c r="C35" s="52" t="s">
        <v>66</v>
      </c>
      <c r="D35" s="62">
        <f>SUM(D23:D34)</f>
        <v>247653.90000000005</v>
      </c>
      <c r="E35" s="62">
        <f t="shared" ref="E35:G35" si="3">SUM(E23:E34)</f>
        <v>324165.31999999989</v>
      </c>
      <c r="F35" s="20">
        <f>(D35-E35)/E35</f>
        <v>-0.23602592652415708</v>
      </c>
      <c r="G35" s="62">
        <f t="shared" si="3"/>
        <v>41217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19</v>
      </c>
      <c r="C37" s="55" t="s">
        <v>305</v>
      </c>
      <c r="D37" s="67">
        <v>557.59</v>
      </c>
      <c r="E37" s="67">
        <v>531</v>
      </c>
      <c r="F37" s="70">
        <f>(D37-E37)/E37</f>
        <v>5.0075329566855051E-2</v>
      </c>
      <c r="G37" s="67">
        <v>107</v>
      </c>
      <c r="H37" s="66" t="s">
        <v>36</v>
      </c>
      <c r="I37" s="66" t="s">
        <v>36</v>
      </c>
      <c r="J37" s="66">
        <v>2</v>
      </c>
      <c r="K37" s="66">
        <v>20</v>
      </c>
      <c r="L37" s="67">
        <v>13100.59</v>
      </c>
      <c r="M37" s="67">
        <v>2338</v>
      </c>
      <c r="N37" s="65">
        <v>44330</v>
      </c>
      <c r="O37" s="53" t="s">
        <v>82</v>
      </c>
      <c r="P37" s="61"/>
      <c r="Q37" s="73"/>
      <c r="R37" s="73"/>
      <c r="S37" s="73"/>
      <c r="T37" s="73"/>
      <c r="U37" s="74"/>
      <c r="V37" s="74"/>
      <c r="W37" s="60"/>
      <c r="X37" s="75"/>
      <c r="Y37" s="74"/>
      <c r="Z37" s="75"/>
    </row>
    <row r="38" spans="1:26" ht="25.35" customHeight="1">
      <c r="A38" s="63">
        <v>22</v>
      </c>
      <c r="B38" s="63">
        <v>20</v>
      </c>
      <c r="C38" s="68" t="s">
        <v>437</v>
      </c>
      <c r="D38" s="67">
        <v>309.58999999999997</v>
      </c>
      <c r="E38" s="66">
        <v>399.88</v>
      </c>
      <c r="F38" s="70">
        <f>(D38-E38)/E38</f>
        <v>-0.22579273782134646</v>
      </c>
      <c r="G38" s="67">
        <v>57</v>
      </c>
      <c r="H38" s="66">
        <v>2</v>
      </c>
      <c r="I38" s="66">
        <f t="shared" ref="I38:I44" si="4">G38/H38</f>
        <v>28.5</v>
      </c>
      <c r="J38" s="66">
        <v>1</v>
      </c>
      <c r="K38" s="66">
        <v>11</v>
      </c>
      <c r="L38" s="67">
        <v>158264.74</v>
      </c>
      <c r="M38" s="67">
        <v>32749</v>
      </c>
      <c r="N38" s="65">
        <v>44393</v>
      </c>
      <c r="O38" s="64" t="s">
        <v>56</v>
      </c>
      <c r="P38" s="61"/>
      <c r="Q38" s="73"/>
      <c r="R38" s="73"/>
      <c r="S38" s="73"/>
      <c r="T38" s="73"/>
      <c r="U38" s="74"/>
      <c r="V38" s="74"/>
      <c r="W38" s="60"/>
      <c r="X38" s="75"/>
      <c r="Y38" s="74"/>
      <c r="Z38" s="75"/>
    </row>
    <row r="39" spans="1:26" ht="25.35" customHeight="1">
      <c r="A39" s="63">
        <v>23</v>
      </c>
      <c r="B39" s="63">
        <v>16</v>
      </c>
      <c r="C39" s="68" t="s">
        <v>224</v>
      </c>
      <c r="D39" s="67">
        <v>241</v>
      </c>
      <c r="E39" s="67">
        <v>1277</v>
      </c>
      <c r="F39" s="70">
        <f>(D39-E39)/E39</f>
        <v>-0.81127642913077525</v>
      </c>
      <c r="G39" s="67">
        <v>38</v>
      </c>
      <c r="H39" s="66">
        <v>3</v>
      </c>
      <c r="I39" s="66">
        <f t="shared" si="4"/>
        <v>12.666666666666666</v>
      </c>
      <c r="J39" s="66">
        <v>1</v>
      </c>
      <c r="K39" s="66">
        <v>6</v>
      </c>
      <c r="L39" s="67">
        <v>10839.86</v>
      </c>
      <c r="M39" s="67">
        <v>2313</v>
      </c>
      <c r="N39" s="65">
        <v>44421</v>
      </c>
      <c r="O39" s="64" t="s">
        <v>50</v>
      </c>
      <c r="P39" s="61"/>
      <c r="Q39" s="73"/>
      <c r="R39" s="73"/>
      <c r="S39" s="73"/>
      <c r="T39" s="73"/>
      <c r="U39" s="74"/>
      <c r="V39" s="74"/>
      <c r="W39" s="60"/>
      <c r="X39" s="75"/>
      <c r="Y39" s="74"/>
      <c r="Z39" s="75"/>
    </row>
    <row r="40" spans="1:26" ht="25.35" customHeight="1">
      <c r="A40" s="63">
        <v>24</v>
      </c>
      <c r="B40" s="63">
        <v>24</v>
      </c>
      <c r="C40" s="68" t="s">
        <v>414</v>
      </c>
      <c r="D40" s="67">
        <v>176</v>
      </c>
      <c r="E40" s="66">
        <v>208</v>
      </c>
      <c r="F40" s="70">
        <f>(D40-E40)/E40</f>
        <v>-0.15384615384615385</v>
      </c>
      <c r="G40" s="67">
        <v>32</v>
      </c>
      <c r="H40" s="66">
        <v>4</v>
      </c>
      <c r="I40" s="66">
        <f t="shared" si="4"/>
        <v>8</v>
      </c>
      <c r="J40" s="66">
        <v>1</v>
      </c>
      <c r="K40" s="66">
        <v>5</v>
      </c>
      <c r="L40" s="67">
        <v>12625.89</v>
      </c>
      <c r="M40" s="67">
        <v>2380</v>
      </c>
      <c r="N40" s="65">
        <v>44435</v>
      </c>
      <c r="O40" s="64" t="s">
        <v>50</v>
      </c>
      <c r="P40" s="61"/>
      <c r="R40" s="54"/>
      <c r="T40" s="61"/>
      <c r="U40" s="60"/>
      <c r="V40" s="60"/>
      <c r="W40" s="61"/>
      <c r="X40" s="60"/>
      <c r="Y40" s="60"/>
      <c r="Z40" s="60"/>
    </row>
    <row r="41" spans="1:26" ht="25.35" customHeight="1">
      <c r="A41" s="63">
        <v>25</v>
      </c>
      <c r="B41" s="63">
        <v>17</v>
      </c>
      <c r="C41" s="68" t="s">
        <v>438</v>
      </c>
      <c r="D41" s="67">
        <v>100.7</v>
      </c>
      <c r="E41" s="66">
        <v>777.67</v>
      </c>
      <c r="F41" s="70">
        <f>(D41-E41)/E41</f>
        <v>-0.87051062790129485</v>
      </c>
      <c r="G41" s="67">
        <v>26</v>
      </c>
      <c r="H41" s="66">
        <v>9</v>
      </c>
      <c r="I41" s="66">
        <f t="shared" si="4"/>
        <v>2.8888888888888888</v>
      </c>
      <c r="J41" s="66">
        <v>4</v>
      </c>
      <c r="K41" s="66">
        <v>3</v>
      </c>
      <c r="L41" s="67">
        <v>4102.91</v>
      </c>
      <c r="M41" s="67">
        <v>964</v>
      </c>
      <c r="N41" s="65">
        <v>44449</v>
      </c>
      <c r="O41" s="64" t="s">
        <v>41</v>
      </c>
      <c r="P41" s="61"/>
      <c r="Q41" s="73"/>
      <c r="R41" s="73"/>
      <c r="S41" s="73"/>
      <c r="T41" s="73"/>
      <c r="U41" s="74"/>
      <c r="V41" s="74"/>
      <c r="W41" s="60"/>
      <c r="X41" s="75"/>
      <c r="Y41" s="74"/>
      <c r="Z41" s="75"/>
    </row>
    <row r="42" spans="1:26" ht="25.35" customHeight="1">
      <c r="A42" s="63">
        <v>26</v>
      </c>
      <c r="B42" s="69" t="s">
        <v>36</v>
      </c>
      <c r="C42" s="55" t="s">
        <v>109</v>
      </c>
      <c r="D42" s="67">
        <v>100</v>
      </c>
      <c r="E42" s="66" t="s">
        <v>36</v>
      </c>
      <c r="F42" s="66" t="s">
        <v>36</v>
      </c>
      <c r="G42" s="67">
        <v>20</v>
      </c>
      <c r="H42" s="66">
        <v>1</v>
      </c>
      <c r="I42" s="66">
        <f t="shared" si="4"/>
        <v>20</v>
      </c>
      <c r="J42" s="66">
        <v>1</v>
      </c>
      <c r="K42" s="66" t="s">
        <v>36</v>
      </c>
      <c r="L42" s="67">
        <v>129490</v>
      </c>
      <c r="M42" s="67">
        <v>22319</v>
      </c>
      <c r="N42" s="65">
        <v>43868</v>
      </c>
      <c r="O42" s="64" t="s">
        <v>84</v>
      </c>
      <c r="P42" s="61"/>
      <c r="Q42" s="73"/>
      <c r="R42" s="73"/>
      <c r="S42" s="73"/>
      <c r="T42" s="73"/>
      <c r="U42" s="74"/>
      <c r="V42" s="74"/>
      <c r="W42" s="60"/>
      <c r="X42" s="75"/>
      <c r="Y42" s="74"/>
      <c r="Z42" s="75"/>
    </row>
    <row r="43" spans="1:26" ht="25.35" customHeight="1">
      <c r="A43" s="63">
        <v>27</v>
      </c>
      <c r="B43" s="69" t="s">
        <v>36</v>
      </c>
      <c r="C43" s="55" t="s">
        <v>439</v>
      </c>
      <c r="D43" s="67">
        <v>100</v>
      </c>
      <c r="E43" s="66" t="s">
        <v>36</v>
      </c>
      <c r="F43" s="66" t="s">
        <v>36</v>
      </c>
      <c r="G43" s="67">
        <v>20</v>
      </c>
      <c r="H43" s="66">
        <v>1</v>
      </c>
      <c r="I43" s="66">
        <f t="shared" si="4"/>
        <v>20</v>
      </c>
      <c r="J43" s="66">
        <v>1</v>
      </c>
      <c r="K43" s="66" t="s">
        <v>36</v>
      </c>
      <c r="L43" s="67">
        <v>27640</v>
      </c>
      <c r="M43" s="67">
        <v>5482</v>
      </c>
      <c r="N43" s="65">
        <v>43272</v>
      </c>
      <c r="O43" s="64" t="s">
        <v>84</v>
      </c>
      <c r="P43" s="61"/>
      <c r="Q43" s="73"/>
      <c r="R43" s="73"/>
      <c r="S43" s="73"/>
      <c r="T43" s="73"/>
      <c r="U43" s="74"/>
      <c r="V43" s="74"/>
      <c r="W43" s="60"/>
      <c r="X43" s="75"/>
      <c r="Y43" s="75"/>
      <c r="Z43" s="74"/>
    </row>
    <row r="44" spans="1:26" ht="25.35" customHeight="1">
      <c r="A44" s="63">
        <v>28</v>
      </c>
      <c r="B44" s="69" t="s">
        <v>36</v>
      </c>
      <c r="C44" s="55" t="s">
        <v>111</v>
      </c>
      <c r="D44" s="67">
        <v>100</v>
      </c>
      <c r="E44" s="66" t="s">
        <v>36</v>
      </c>
      <c r="F44" s="66" t="s">
        <v>36</v>
      </c>
      <c r="G44" s="67">
        <v>20</v>
      </c>
      <c r="H44" s="66">
        <v>1</v>
      </c>
      <c r="I44" s="66">
        <f t="shared" si="4"/>
        <v>20</v>
      </c>
      <c r="J44" s="66">
        <v>1</v>
      </c>
      <c r="K44" s="66" t="s">
        <v>36</v>
      </c>
      <c r="L44" s="67">
        <v>66055</v>
      </c>
      <c r="M44" s="67">
        <v>11749</v>
      </c>
      <c r="N44" s="65">
        <v>43182</v>
      </c>
      <c r="O44" s="64" t="s">
        <v>84</v>
      </c>
      <c r="P44" s="61"/>
      <c r="Q44" s="73"/>
      <c r="R44" s="73"/>
      <c r="S44" s="73"/>
      <c r="T44" s="73"/>
      <c r="U44" s="74"/>
      <c r="V44" s="74"/>
      <c r="W44" s="60"/>
      <c r="X44" s="75"/>
      <c r="Y44" s="75"/>
      <c r="Z44" s="74"/>
    </row>
    <row r="45" spans="1:26" ht="25.35" customHeight="1">
      <c r="A45" s="63">
        <v>29</v>
      </c>
      <c r="B45" s="63">
        <v>23</v>
      </c>
      <c r="C45" s="68" t="s">
        <v>429</v>
      </c>
      <c r="D45" s="67">
        <v>90</v>
      </c>
      <c r="E45" s="66">
        <v>216</v>
      </c>
      <c r="F45" s="70">
        <f>(D45-E45)/E45</f>
        <v>-0.58333333333333337</v>
      </c>
      <c r="G45" s="67">
        <v>18</v>
      </c>
      <c r="H45" s="66" t="s">
        <v>36</v>
      </c>
      <c r="I45" s="66" t="s">
        <v>36</v>
      </c>
      <c r="J45" s="66">
        <v>1</v>
      </c>
      <c r="K45" s="66">
        <v>8</v>
      </c>
      <c r="L45" s="67">
        <v>3859</v>
      </c>
      <c r="M45" s="67">
        <v>686</v>
      </c>
      <c r="N45" s="65">
        <v>44414</v>
      </c>
      <c r="O45" s="64" t="s">
        <v>296</v>
      </c>
      <c r="P45" s="61"/>
      <c r="Q45" s="73"/>
      <c r="R45" s="73"/>
      <c r="S45" s="73"/>
      <c r="T45" s="73"/>
      <c r="U45" s="74"/>
      <c r="V45" s="74"/>
      <c r="W45" s="60"/>
      <c r="X45" s="74"/>
      <c r="Y45" s="75"/>
      <c r="Z45" s="75"/>
    </row>
    <row r="46" spans="1:26" ht="25.35" customHeight="1">
      <c r="A46" s="63">
        <v>30</v>
      </c>
      <c r="B46" s="69" t="s">
        <v>36</v>
      </c>
      <c r="C46" s="68" t="s">
        <v>440</v>
      </c>
      <c r="D46" s="67">
        <v>38</v>
      </c>
      <c r="E46" s="66" t="s">
        <v>36</v>
      </c>
      <c r="F46" s="66" t="s">
        <v>36</v>
      </c>
      <c r="G46" s="67">
        <v>6</v>
      </c>
      <c r="H46" s="66">
        <v>1</v>
      </c>
      <c r="I46" s="66">
        <f>G46/H46</f>
        <v>6</v>
      </c>
      <c r="J46" s="66">
        <v>1</v>
      </c>
      <c r="K46" s="66" t="s">
        <v>36</v>
      </c>
      <c r="L46" s="67">
        <v>11084.52</v>
      </c>
      <c r="M46" s="67">
        <v>2079</v>
      </c>
      <c r="N46" s="65">
        <v>44365</v>
      </c>
      <c r="O46" s="64" t="s">
        <v>50</v>
      </c>
      <c r="P46" s="61"/>
      <c r="Q46" s="73"/>
      <c r="R46" s="73"/>
      <c r="S46" s="73"/>
      <c r="T46" s="73"/>
      <c r="U46" s="74"/>
      <c r="V46" s="74"/>
      <c r="W46" s="60"/>
      <c r="X46" s="74"/>
      <c r="Y46" s="75"/>
      <c r="Z46" s="75"/>
    </row>
    <row r="47" spans="1:26" ht="25.35" customHeight="1">
      <c r="A47" s="41"/>
      <c r="B47" s="41"/>
      <c r="C47" s="52" t="s">
        <v>90</v>
      </c>
      <c r="D47" s="62">
        <f>SUM(D35:D46)</f>
        <v>249466.78000000006</v>
      </c>
      <c r="E47" s="62">
        <f t="shared" ref="E47:G47" si="5">SUM(E35:E46)</f>
        <v>327574.86999999988</v>
      </c>
      <c r="F47" s="20">
        <f t="shared" ref="F47" si="6">(D47-E47)/E47</f>
        <v>-0.23844347400641525</v>
      </c>
      <c r="G47" s="62">
        <f t="shared" si="5"/>
        <v>41561</v>
      </c>
      <c r="H47" s="62"/>
      <c r="I47" s="43"/>
      <c r="J47" s="42"/>
      <c r="K47" s="44"/>
      <c r="L47" s="45"/>
      <c r="M47" s="49"/>
      <c r="N47" s="46"/>
      <c r="O47" s="53"/>
    </row>
    <row r="48" spans="1:26" ht="23.1" customHeight="1"/>
    <row r="49" spans="18:18" ht="17.25" customHeight="1"/>
    <row r="62" spans="18:18">
      <c r="R62" s="61"/>
    </row>
    <row r="65" spans="16:16">
      <c r="P65" s="61"/>
    </row>
    <row r="69" spans="16:16" ht="12" customHeight="1"/>
  </sheetData>
  <sortState xmlns:xlrd2="http://schemas.microsoft.com/office/spreadsheetml/2017/richdata2" ref="B13:O46">
    <sortCondition descending="1" ref="D13:D46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B2E45-CD59-4FEF-B054-F059C7BE6AC1}">
  <sheetPr>
    <tabColor theme="0"/>
  </sheetPr>
  <dimension ref="A1:Y69"/>
  <sheetViews>
    <sheetView topLeftCell="A35" zoomScale="60" zoomScaleNormal="60" workbookViewId="0">
      <selection activeCell="C52" sqref="C52:O5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940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941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4" ht="21.6">
      <c r="A6" s="207"/>
      <c r="B6" s="207"/>
      <c r="C6" s="212"/>
      <c r="D6" s="32" t="s">
        <v>942</v>
      </c>
      <c r="E6" s="32" t="s">
        <v>931</v>
      </c>
      <c r="F6" s="212"/>
      <c r="G6" s="212" t="s">
        <v>942</v>
      </c>
      <c r="H6" s="212"/>
      <c r="I6" s="212"/>
      <c r="J6" s="215"/>
      <c r="K6" s="215"/>
      <c r="L6" s="212"/>
      <c r="M6" s="212"/>
      <c r="N6" s="212"/>
      <c r="O6" s="212"/>
    </row>
    <row r="7" spans="1:24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4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4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4" ht="21.6">
      <c r="A10" s="207"/>
      <c r="B10" s="207"/>
      <c r="C10" s="212"/>
      <c r="D10" s="32" t="s">
        <v>943</v>
      </c>
      <c r="E10" s="32" t="s">
        <v>932</v>
      </c>
      <c r="F10" s="212"/>
      <c r="G10" s="32" t="s">
        <v>943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4" ht="15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14</v>
      </c>
      <c r="C13" s="96" t="s">
        <v>936</v>
      </c>
      <c r="D13" s="97">
        <v>85741.58</v>
      </c>
      <c r="E13" s="97">
        <v>7988.19</v>
      </c>
      <c r="F13" s="98">
        <f>(D13-E13)/E13</f>
        <v>9.7335428926953416</v>
      </c>
      <c r="G13" s="97">
        <v>13227</v>
      </c>
      <c r="H13" s="97">
        <v>326</v>
      </c>
      <c r="I13" s="99">
        <f t="shared" ref="I13:I22" si="0">G13/H13</f>
        <v>40.573619631901842</v>
      </c>
      <c r="J13" s="97">
        <v>14</v>
      </c>
      <c r="K13" s="99">
        <v>2</v>
      </c>
      <c r="L13" s="97">
        <v>94490.7</v>
      </c>
      <c r="M13" s="97">
        <v>14643</v>
      </c>
      <c r="N13" s="107">
        <v>44960</v>
      </c>
      <c r="O13" s="101" t="s">
        <v>184</v>
      </c>
      <c r="P13" s="149" t="s">
        <v>926</v>
      </c>
      <c r="Q13" s="109"/>
      <c r="R13" s="103"/>
      <c r="S13" s="105"/>
      <c r="T13" s="105"/>
      <c r="U13" s="103"/>
      <c r="V13" s="105"/>
      <c r="W13" s="143"/>
      <c r="X13" s="109"/>
    </row>
    <row r="14" spans="1:24" customFormat="1" ht="25.35" customHeight="1">
      <c r="A14" s="63">
        <v>2</v>
      </c>
      <c r="B14" s="95">
        <v>1</v>
      </c>
      <c r="C14" s="96" t="s">
        <v>871</v>
      </c>
      <c r="D14" s="97">
        <v>78191.19</v>
      </c>
      <c r="E14" s="97">
        <v>118802.23</v>
      </c>
      <c r="F14" s="98">
        <f>(D14-E14)/E14</f>
        <v>-0.34183735439982899</v>
      </c>
      <c r="G14" s="97">
        <v>9301</v>
      </c>
      <c r="H14" s="99">
        <v>204</v>
      </c>
      <c r="I14" s="99">
        <f t="shared" si="0"/>
        <v>45.593137254901961</v>
      </c>
      <c r="J14" s="99">
        <v>23</v>
      </c>
      <c r="K14" s="99">
        <v>8</v>
      </c>
      <c r="L14" s="97">
        <v>2465316.02</v>
      </c>
      <c r="M14" s="97">
        <v>327422</v>
      </c>
      <c r="N14" s="107">
        <v>44911</v>
      </c>
      <c r="O14" s="101" t="s">
        <v>84</v>
      </c>
      <c r="P14" s="150"/>
      <c r="Q14" s="137"/>
      <c r="R14" s="129"/>
      <c r="S14" s="132"/>
      <c r="T14" s="132"/>
      <c r="U14" s="129"/>
      <c r="V14" s="132"/>
      <c r="W14" s="147"/>
      <c r="X14" s="137"/>
    </row>
    <row r="15" spans="1:24" customFormat="1" ht="25.35" customHeight="1">
      <c r="A15" s="95">
        <v>3</v>
      </c>
      <c r="B15" s="63" t="s">
        <v>34</v>
      </c>
      <c r="C15" s="68" t="s">
        <v>944</v>
      </c>
      <c r="D15" s="67">
        <v>59315.07</v>
      </c>
      <c r="E15" s="70" t="s">
        <v>36</v>
      </c>
      <c r="F15" s="70" t="s">
        <v>36</v>
      </c>
      <c r="G15" s="67">
        <v>11802</v>
      </c>
      <c r="H15" s="66">
        <v>280</v>
      </c>
      <c r="I15" s="66">
        <f t="shared" si="0"/>
        <v>42.15</v>
      </c>
      <c r="J15" s="66">
        <v>19</v>
      </c>
      <c r="K15" s="66">
        <v>1</v>
      </c>
      <c r="L15" s="67">
        <v>59315.07</v>
      </c>
      <c r="M15" s="67">
        <v>11802</v>
      </c>
      <c r="N15" s="127">
        <v>44960</v>
      </c>
      <c r="O15" s="64" t="s">
        <v>946</v>
      </c>
      <c r="P15" s="150"/>
      <c r="Q15" s="137"/>
      <c r="R15" s="129"/>
      <c r="S15" s="132"/>
      <c r="T15" s="132"/>
      <c r="U15" s="129"/>
      <c r="V15" s="132"/>
      <c r="W15" s="147"/>
      <c r="X15" s="137"/>
    </row>
    <row r="16" spans="1:24" customFormat="1" ht="25.35" customHeight="1">
      <c r="A16" s="63">
        <v>4</v>
      </c>
      <c r="B16" s="63" t="s">
        <v>58</v>
      </c>
      <c r="C16" s="68" t="s">
        <v>947</v>
      </c>
      <c r="D16" s="67">
        <v>36278.18</v>
      </c>
      <c r="E16" s="70" t="s">
        <v>36</v>
      </c>
      <c r="F16" s="70" t="s">
        <v>36</v>
      </c>
      <c r="G16" s="67">
        <v>3734</v>
      </c>
      <c r="H16" s="66">
        <v>17</v>
      </c>
      <c r="I16" s="66">
        <f t="shared" si="0"/>
        <v>219.64705882352942</v>
      </c>
      <c r="J16" s="66">
        <v>8</v>
      </c>
      <c r="K16" s="66">
        <v>0</v>
      </c>
      <c r="L16" s="67">
        <v>36278.18</v>
      </c>
      <c r="M16" s="67">
        <v>3734</v>
      </c>
      <c r="N16" s="64" t="s">
        <v>60</v>
      </c>
      <c r="O16" s="64" t="s">
        <v>946</v>
      </c>
      <c r="P16" s="150"/>
      <c r="Q16" s="137"/>
      <c r="R16" s="129"/>
      <c r="S16" s="132"/>
      <c r="T16" s="132"/>
      <c r="U16" s="129"/>
      <c r="V16" s="132"/>
      <c r="W16" s="147"/>
      <c r="X16" s="137"/>
    </row>
    <row r="17" spans="1:24" customFormat="1" ht="25.35" customHeight="1">
      <c r="A17" s="95">
        <v>5</v>
      </c>
      <c r="B17" s="95">
        <v>2</v>
      </c>
      <c r="C17" s="96" t="s">
        <v>870</v>
      </c>
      <c r="D17" s="97">
        <v>35447.72</v>
      </c>
      <c r="E17" s="97">
        <v>71627.63</v>
      </c>
      <c r="F17" s="98">
        <f>(D17-E17)/E17</f>
        <v>-0.50511108632241497</v>
      </c>
      <c r="G17" s="97">
        <v>6269</v>
      </c>
      <c r="H17" s="99">
        <v>170</v>
      </c>
      <c r="I17" s="99">
        <f t="shared" si="0"/>
        <v>36.876470588235293</v>
      </c>
      <c r="J17" s="99">
        <v>18</v>
      </c>
      <c r="K17" s="99">
        <v>7</v>
      </c>
      <c r="L17" s="97">
        <v>857946.46</v>
      </c>
      <c r="M17" s="97">
        <v>159911</v>
      </c>
      <c r="N17" s="107">
        <v>44916</v>
      </c>
      <c r="O17" s="101" t="s">
        <v>853</v>
      </c>
      <c r="P17" s="150"/>
      <c r="Q17" s="137"/>
      <c r="R17" s="129"/>
      <c r="S17" s="132"/>
      <c r="T17" s="132"/>
      <c r="U17" s="129"/>
      <c r="V17" s="132"/>
      <c r="W17" s="147"/>
      <c r="X17" s="137"/>
    </row>
    <row r="18" spans="1:24" customFormat="1" ht="25.35" customHeight="1">
      <c r="A18" s="63">
        <v>6</v>
      </c>
      <c r="B18" s="95">
        <v>3</v>
      </c>
      <c r="C18" s="96" t="s">
        <v>888</v>
      </c>
      <c r="D18" s="97">
        <v>26807.62</v>
      </c>
      <c r="E18" s="97">
        <v>55802.52</v>
      </c>
      <c r="F18" s="98">
        <f>(D18-E18)/E18</f>
        <v>-0.51959839806517694</v>
      </c>
      <c r="G18" s="97">
        <v>3883</v>
      </c>
      <c r="H18" s="97">
        <v>119</v>
      </c>
      <c r="I18" s="99">
        <f t="shared" si="0"/>
        <v>32.630252100840337</v>
      </c>
      <c r="J18" s="97">
        <v>13</v>
      </c>
      <c r="K18" s="99">
        <v>6</v>
      </c>
      <c r="L18" s="97">
        <v>848309.96000000008</v>
      </c>
      <c r="M18" s="97">
        <v>127184</v>
      </c>
      <c r="N18" s="107" t="s">
        <v>894</v>
      </c>
      <c r="O18" s="101" t="s">
        <v>402</v>
      </c>
      <c r="P18" s="150"/>
      <c r="Q18" s="137"/>
      <c r="R18" s="129"/>
      <c r="S18" s="132"/>
      <c r="T18" s="132"/>
      <c r="U18" s="129"/>
      <c r="V18" s="132"/>
      <c r="W18" s="147"/>
      <c r="X18" s="137"/>
    </row>
    <row r="19" spans="1:24" customFormat="1" ht="25.35" customHeight="1">
      <c r="A19" s="95">
        <v>7</v>
      </c>
      <c r="B19" s="95">
        <v>4</v>
      </c>
      <c r="C19" s="96" t="s">
        <v>928</v>
      </c>
      <c r="D19" s="97">
        <v>21401.8</v>
      </c>
      <c r="E19" s="97">
        <v>34321.980000000003</v>
      </c>
      <c r="F19" s="98">
        <f>(D19-E19)/E19</f>
        <v>-0.37644040349653496</v>
      </c>
      <c r="G19" s="97">
        <v>3112</v>
      </c>
      <c r="H19" s="99">
        <v>92</v>
      </c>
      <c r="I19" s="99">
        <f t="shared" si="0"/>
        <v>33.826086956521742</v>
      </c>
      <c r="J19" s="99">
        <v>17</v>
      </c>
      <c r="K19" s="99">
        <v>2</v>
      </c>
      <c r="L19" s="97">
        <v>58254.58</v>
      </c>
      <c r="M19" s="97">
        <v>8731</v>
      </c>
      <c r="N19" s="107">
        <v>44953</v>
      </c>
      <c r="O19" s="101" t="s">
        <v>41</v>
      </c>
      <c r="P19" s="150"/>
      <c r="Q19" s="137"/>
      <c r="R19" s="129"/>
      <c r="S19" s="132"/>
      <c r="T19" s="132"/>
      <c r="U19" s="129"/>
      <c r="V19" s="132"/>
      <c r="W19" s="147"/>
      <c r="X19" s="137"/>
    </row>
    <row r="20" spans="1:24" customFormat="1" ht="25.35" customHeight="1">
      <c r="A20" s="63">
        <v>8</v>
      </c>
      <c r="B20" s="63" t="s">
        <v>34</v>
      </c>
      <c r="C20" s="68" t="s">
        <v>952</v>
      </c>
      <c r="D20" s="67">
        <v>14612.93</v>
      </c>
      <c r="E20" s="70" t="s">
        <v>36</v>
      </c>
      <c r="F20" s="70" t="s">
        <v>36</v>
      </c>
      <c r="G20" s="67">
        <v>2303</v>
      </c>
      <c r="H20" s="66">
        <v>100</v>
      </c>
      <c r="I20" s="99">
        <f t="shared" si="0"/>
        <v>23.03</v>
      </c>
      <c r="J20" s="66">
        <v>18</v>
      </c>
      <c r="K20" s="66">
        <v>1</v>
      </c>
      <c r="L20" s="67">
        <v>14612.93</v>
      </c>
      <c r="M20" s="67">
        <v>2303</v>
      </c>
      <c r="N20" s="127">
        <v>44960</v>
      </c>
      <c r="O20" s="64" t="s">
        <v>43</v>
      </c>
      <c r="P20" s="150"/>
      <c r="Q20" s="137"/>
      <c r="R20" s="129"/>
      <c r="S20" s="132"/>
      <c r="T20" s="132"/>
      <c r="U20" s="129"/>
      <c r="V20" s="132"/>
      <c r="W20" s="147"/>
      <c r="X20" s="137"/>
    </row>
    <row r="21" spans="1:24" customFormat="1" ht="25.35" customHeight="1">
      <c r="A21" s="95">
        <v>9</v>
      </c>
      <c r="B21" s="63" t="s">
        <v>34</v>
      </c>
      <c r="C21" s="68" t="s">
        <v>950</v>
      </c>
      <c r="D21" s="67">
        <v>13032.6</v>
      </c>
      <c r="E21" s="70" t="s">
        <v>36</v>
      </c>
      <c r="F21" s="70" t="s">
        <v>36</v>
      </c>
      <c r="G21" s="67">
        <v>2007</v>
      </c>
      <c r="H21" s="66">
        <v>101</v>
      </c>
      <c r="I21" s="99">
        <f t="shared" si="0"/>
        <v>19.871287128712872</v>
      </c>
      <c r="J21" s="66">
        <v>13</v>
      </c>
      <c r="K21" s="66">
        <v>1</v>
      </c>
      <c r="L21" s="67">
        <v>13032.6</v>
      </c>
      <c r="M21" s="67">
        <v>2007</v>
      </c>
      <c r="N21" s="127">
        <v>44960</v>
      </c>
      <c r="O21" s="64" t="s">
        <v>951</v>
      </c>
      <c r="P21" s="150"/>
      <c r="Q21" s="137"/>
      <c r="R21" s="129"/>
      <c r="S21" s="132"/>
      <c r="T21" s="132"/>
      <c r="U21" s="129"/>
      <c r="V21" s="132"/>
      <c r="W21" s="147"/>
      <c r="X21" s="137"/>
    </row>
    <row r="22" spans="1:24" customFormat="1" ht="25.35" customHeight="1">
      <c r="A22" s="63">
        <v>10</v>
      </c>
      <c r="B22" s="95">
        <v>5</v>
      </c>
      <c r="C22" s="96" t="s">
        <v>918</v>
      </c>
      <c r="D22" s="97">
        <v>10412.39</v>
      </c>
      <c r="E22" s="97">
        <v>21779.06</v>
      </c>
      <c r="F22" s="98">
        <f>(D22-E22)/E22</f>
        <v>-0.52190819989476134</v>
      </c>
      <c r="G22" s="97">
        <v>1569</v>
      </c>
      <c r="H22" s="99">
        <v>47</v>
      </c>
      <c r="I22" s="99">
        <f t="shared" si="0"/>
        <v>33.382978723404257</v>
      </c>
      <c r="J22" s="99">
        <v>9</v>
      </c>
      <c r="K22" s="99">
        <v>3</v>
      </c>
      <c r="L22" s="97">
        <v>79882.2</v>
      </c>
      <c r="M22" s="97">
        <v>12024</v>
      </c>
      <c r="N22" s="107">
        <v>44946</v>
      </c>
      <c r="O22" s="101" t="s">
        <v>853</v>
      </c>
      <c r="P22" s="150"/>
      <c r="Q22" s="137"/>
      <c r="R22" s="129"/>
      <c r="S22" s="132"/>
      <c r="T22" s="132"/>
      <c r="U22" s="129"/>
      <c r="V22" s="132"/>
      <c r="W22" s="147"/>
      <c r="X22" s="137"/>
    </row>
    <row r="23" spans="1:24" ht="25.35" customHeight="1">
      <c r="A23" s="95"/>
      <c r="B23" s="76"/>
      <c r="C23" s="52" t="s">
        <v>52</v>
      </c>
      <c r="D23" s="124">
        <f>SUM(D13:D22)</f>
        <v>381241.07999999996</v>
      </c>
      <c r="E23" s="124">
        <v>371590.74</v>
      </c>
      <c r="F23" s="125">
        <f>(D23-E23)/E23</f>
        <v>2.5970345762652662E-2</v>
      </c>
      <c r="G23" s="124">
        <f>SUM(G13:G22)</f>
        <v>57207</v>
      </c>
      <c r="H23" s="66"/>
      <c r="I23" s="66"/>
      <c r="J23" s="99"/>
      <c r="K23" s="99"/>
      <c r="L23" s="67"/>
      <c r="M23" s="97"/>
      <c r="N23" s="64"/>
      <c r="O23" s="64"/>
      <c r="V23" s="147"/>
      <c r="W23" s="143"/>
    </row>
    <row r="24" spans="1:24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  <c r="V24" s="143"/>
      <c r="W24" s="143"/>
    </row>
    <row r="25" spans="1:24" s="106" customFormat="1" ht="25.35" customHeight="1">
      <c r="A25" s="95">
        <v>11</v>
      </c>
      <c r="B25" s="63" t="s">
        <v>34</v>
      </c>
      <c r="C25" s="68" t="s">
        <v>948</v>
      </c>
      <c r="D25" s="67">
        <v>5928.43</v>
      </c>
      <c r="E25" s="70" t="s">
        <v>36</v>
      </c>
      <c r="F25" s="70" t="s">
        <v>36</v>
      </c>
      <c r="G25" s="67">
        <v>876</v>
      </c>
      <c r="H25" s="66">
        <v>84</v>
      </c>
      <c r="I25" s="66">
        <f>G25/H25</f>
        <v>10.428571428571429</v>
      </c>
      <c r="J25" s="66">
        <v>8</v>
      </c>
      <c r="K25" s="66">
        <v>1</v>
      </c>
      <c r="L25" s="67">
        <v>5928.43</v>
      </c>
      <c r="M25" s="67">
        <v>876</v>
      </c>
      <c r="N25" s="107">
        <v>44960</v>
      </c>
      <c r="O25" s="64" t="s">
        <v>142</v>
      </c>
      <c r="P25" s="108"/>
      <c r="Q25" s="109"/>
      <c r="R25" s="103"/>
      <c r="S25" s="105"/>
      <c r="T25" s="105"/>
      <c r="U25" s="103"/>
      <c r="V25" s="143"/>
      <c r="W25" s="143"/>
      <c r="X25" s="109"/>
    </row>
    <row r="26" spans="1:24" s="106" customFormat="1" ht="25.35" customHeight="1">
      <c r="A26" s="63">
        <v>12</v>
      </c>
      <c r="B26" s="95">
        <v>7</v>
      </c>
      <c r="C26" s="96" t="s">
        <v>929</v>
      </c>
      <c r="D26" s="97">
        <v>5919.68</v>
      </c>
      <c r="E26" s="97">
        <v>14015.42</v>
      </c>
      <c r="F26" s="98">
        <f t="shared" ref="F26:F35" si="1">(D26-E26)/E26</f>
        <v>-0.57763092365408952</v>
      </c>
      <c r="G26" s="97">
        <v>1072</v>
      </c>
      <c r="H26" s="99">
        <v>43</v>
      </c>
      <c r="I26" s="66">
        <f t="shared" ref="I26:I28" si="2">G26/H26</f>
        <v>24.930232558139537</v>
      </c>
      <c r="J26" s="99">
        <v>11</v>
      </c>
      <c r="K26" s="99">
        <v>2</v>
      </c>
      <c r="L26" s="97">
        <v>22083.040000000001</v>
      </c>
      <c r="M26" s="97">
        <v>3772</v>
      </c>
      <c r="N26" s="107">
        <v>44953</v>
      </c>
      <c r="O26" s="101" t="s">
        <v>41</v>
      </c>
      <c r="P26" s="108"/>
      <c r="Q26" s="109"/>
      <c r="R26" s="103"/>
      <c r="S26" s="105"/>
      <c r="T26" s="105"/>
      <c r="U26" s="103"/>
      <c r="V26" s="143"/>
      <c r="W26" s="143"/>
      <c r="X26" s="109"/>
    </row>
    <row r="27" spans="1:24" s="106" customFormat="1" ht="25.35" customHeight="1">
      <c r="A27" s="95">
        <v>13</v>
      </c>
      <c r="B27" s="95">
        <v>8</v>
      </c>
      <c r="C27" s="96" t="s">
        <v>933</v>
      </c>
      <c r="D27" s="97">
        <v>5556.2800000000007</v>
      </c>
      <c r="E27" s="97">
        <v>13346.98</v>
      </c>
      <c r="F27" s="98">
        <f t="shared" si="1"/>
        <v>-0.58370507785281756</v>
      </c>
      <c r="G27" s="97">
        <v>954</v>
      </c>
      <c r="H27" s="97">
        <v>44</v>
      </c>
      <c r="I27" s="66">
        <f t="shared" si="2"/>
        <v>21.681818181818183</v>
      </c>
      <c r="J27" s="97">
        <v>11</v>
      </c>
      <c r="K27" s="99">
        <v>2</v>
      </c>
      <c r="L27" s="97">
        <v>19030.759999999998</v>
      </c>
      <c r="M27" s="97">
        <v>3130</v>
      </c>
      <c r="N27" s="107">
        <v>44953</v>
      </c>
      <c r="O27" s="101" t="s">
        <v>934</v>
      </c>
      <c r="P27" s="108"/>
      <c r="Q27" s="109"/>
      <c r="R27" s="103"/>
      <c r="S27" s="105"/>
      <c r="T27" s="105"/>
      <c r="U27" s="103"/>
      <c r="V27" s="143"/>
      <c r="W27" s="143"/>
      <c r="X27" s="109"/>
    </row>
    <row r="28" spans="1:24" s="106" customFormat="1" ht="25.35" customHeight="1">
      <c r="A28" s="63">
        <v>14</v>
      </c>
      <c r="B28" s="95">
        <v>6</v>
      </c>
      <c r="C28" s="96" t="s">
        <v>924</v>
      </c>
      <c r="D28" s="97">
        <v>4866.76</v>
      </c>
      <c r="E28" s="97">
        <v>18059.580000000002</v>
      </c>
      <c r="F28" s="98">
        <f t="shared" si="1"/>
        <v>-0.7305164350444473</v>
      </c>
      <c r="G28" s="97">
        <v>709</v>
      </c>
      <c r="H28" s="99">
        <v>47</v>
      </c>
      <c r="I28" s="66">
        <f t="shared" si="2"/>
        <v>15.085106382978724</v>
      </c>
      <c r="J28" s="99">
        <v>8</v>
      </c>
      <c r="K28" s="99">
        <v>3</v>
      </c>
      <c r="L28" s="97">
        <v>56993.069999999992</v>
      </c>
      <c r="M28" s="97">
        <v>8823</v>
      </c>
      <c r="N28" s="107">
        <v>44946</v>
      </c>
      <c r="O28" s="101" t="s">
        <v>925</v>
      </c>
      <c r="P28" s="108"/>
      <c r="Q28" s="109"/>
      <c r="R28" s="103"/>
      <c r="S28" s="105"/>
      <c r="T28" s="105"/>
      <c r="U28" s="103"/>
      <c r="V28" s="143"/>
      <c r="W28" s="143"/>
      <c r="X28" s="109"/>
    </row>
    <row r="29" spans="1:24" s="106" customFormat="1" ht="25.35" customHeight="1">
      <c r="A29" s="95">
        <v>15</v>
      </c>
      <c r="B29" s="95">
        <v>11</v>
      </c>
      <c r="C29" s="96" t="s">
        <v>915</v>
      </c>
      <c r="D29" s="97">
        <v>4623</v>
      </c>
      <c r="E29" s="97">
        <v>9992</v>
      </c>
      <c r="F29" s="98">
        <f t="shared" si="1"/>
        <v>-0.53732986389111292</v>
      </c>
      <c r="G29" s="97">
        <v>902</v>
      </c>
      <c r="H29" s="97" t="s">
        <v>36</v>
      </c>
      <c r="I29" s="97" t="s">
        <v>36</v>
      </c>
      <c r="J29" s="97">
        <v>9</v>
      </c>
      <c r="K29" s="99">
        <v>4</v>
      </c>
      <c r="L29" s="97">
        <v>55560</v>
      </c>
      <c r="M29" s="97">
        <v>11488</v>
      </c>
      <c r="N29" s="107">
        <v>44939</v>
      </c>
      <c r="O29" s="101" t="s">
        <v>47</v>
      </c>
      <c r="P29" s="108"/>
      <c r="Q29" s="109"/>
      <c r="R29" s="103"/>
      <c r="S29" s="105"/>
      <c r="T29" s="105"/>
      <c r="U29" s="103"/>
      <c r="V29" s="143"/>
      <c r="W29" s="143"/>
      <c r="X29" s="109"/>
    </row>
    <row r="30" spans="1:24" s="106" customFormat="1" ht="25.35" customHeight="1">
      <c r="A30" s="63">
        <v>16</v>
      </c>
      <c r="B30" s="95">
        <v>9</v>
      </c>
      <c r="C30" s="96" t="s">
        <v>886</v>
      </c>
      <c r="D30" s="99">
        <v>4566.67</v>
      </c>
      <c r="E30" s="99">
        <v>12430.02</v>
      </c>
      <c r="F30" s="98">
        <f t="shared" si="1"/>
        <v>-0.63260960159356139</v>
      </c>
      <c r="G30" s="97">
        <v>932</v>
      </c>
      <c r="H30" s="99">
        <v>54</v>
      </c>
      <c r="I30" s="99">
        <f>G30/H30</f>
        <v>17.25925925925926</v>
      </c>
      <c r="J30" s="99">
        <v>10</v>
      </c>
      <c r="K30" s="99">
        <v>6</v>
      </c>
      <c r="L30" s="97">
        <v>146862.22000000003</v>
      </c>
      <c r="M30" s="97">
        <v>29658</v>
      </c>
      <c r="N30" s="107" t="s">
        <v>894</v>
      </c>
      <c r="O30" s="101" t="s">
        <v>893</v>
      </c>
      <c r="P30" s="108"/>
      <c r="Q30" s="109"/>
      <c r="R30" s="103"/>
      <c r="S30" s="105"/>
      <c r="T30" s="105"/>
      <c r="U30" s="103"/>
      <c r="V30" s="143"/>
      <c r="W30" s="143"/>
      <c r="X30" s="109"/>
    </row>
    <row r="31" spans="1:24" s="106" customFormat="1" ht="25.35" customHeight="1">
      <c r="A31" s="95">
        <v>17</v>
      </c>
      <c r="B31" s="95">
        <v>16</v>
      </c>
      <c r="C31" s="96" t="s">
        <v>879</v>
      </c>
      <c r="D31" s="97">
        <v>2135.36</v>
      </c>
      <c r="E31" s="97">
        <v>3777.07</v>
      </c>
      <c r="F31" s="98">
        <f t="shared" si="1"/>
        <v>-0.43465172739716235</v>
      </c>
      <c r="G31" s="97">
        <v>357</v>
      </c>
      <c r="H31" s="99">
        <v>10</v>
      </c>
      <c r="I31" s="99">
        <f t="shared" ref="I31:I34" si="3">G31/H31</f>
        <v>35.700000000000003</v>
      </c>
      <c r="J31" s="99">
        <v>6</v>
      </c>
      <c r="K31" s="99">
        <v>7</v>
      </c>
      <c r="L31" s="97">
        <v>171966.24</v>
      </c>
      <c r="M31" s="97">
        <v>27031</v>
      </c>
      <c r="N31" s="107">
        <v>44916</v>
      </c>
      <c r="O31" s="101" t="s">
        <v>142</v>
      </c>
      <c r="P31" s="149" t="s">
        <v>926</v>
      </c>
      <c r="Q31" s="109"/>
      <c r="R31" s="103"/>
      <c r="S31" s="105"/>
      <c r="T31" s="105"/>
      <c r="U31" s="103"/>
      <c r="V31" s="143"/>
      <c r="W31" s="143"/>
      <c r="X31" s="109"/>
    </row>
    <row r="32" spans="1:24" s="106" customFormat="1" ht="25.35" customHeight="1">
      <c r="A32" s="63">
        <v>18</v>
      </c>
      <c r="B32" s="95">
        <v>20</v>
      </c>
      <c r="C32" s="96" t="s">
        <v>937</v>
      </c>
      <c r="D32" s="97">
        <v>2069.6999999999998</v>
      </c>
      <c r="E32" s="97">
        <v>1511.3</v>
      </c>
      <c r="F32" s="98">
        <f t="shared" si="1"/>
        <v>0.36948322636141062</v>
      </c>
      <c r="G32" s="97">
        <v>407</v>
      </c>
      <c r="H32" s="97">
        <v>13</v>
      </c>
      <c r="I32" s="99">
        <f t="shared" si="3"/>
        <v>31.307692307692307</v>
      </c>
      <c r="J32" s="97">
        <v>6</v>
      </c>
      <c r="K32" s="99">
        <v>3</v>
      </c>
      <c r="L32" s="97">
        <v>4184.5</v>
      </c>
      <c r="M32" s="97">
        <v>810</v>
      </c>
      <c r="N32" s="107">
        <v>44951</v>
      </c>
      <c r="O32" s="101" t="s">
        <v>938</v>
      </c>
      <c r="P32" s="149"/>
      <c r="Q32" s="109"/>
      <c r="R32" s="103"/>
      <c r="S32" s="105"/>
      <c r="T32" s="105"/>
      <c r="U32" s="103"/>
      <c r="V32" s="143"/>
      <c r="W32" s="143"/>
      <c r="X32" s="109"/>
    </row>
    <row r="33" spans="1:24" s="106" customFormat="1" ht="25.35" customHeight="1">
      <c r="A33" s="95">
        <v>19</v>
      </c>
      <c r="B33" s="95">
        <v>23</v>
      </c>
      <c r="C33" s="96" t="s">
        <v>912</v>
      </c>
      <c r="D33" s="97">
        <v>1947.3</v>
      </c>
      <c r="E33" s="97">
        <v>472.5</v>
      </c>
      <c r="F33" s="98">
        <f t="shared" si="1"/>
        <v>3.1212698412698412</v>
      </c>
      <c r="G33" s="97">
        <v>288</v>
      </c>
      <c r="H33" s="99">
        <v>13</v>
      </c>
      <c r="I33" s="99">
        <f t="shared" si="3"/>
        <v>22.153846153846153</v>
      </c>
      <c r="J33" s="99">
        <v>3</v>
      </c>
      <c r="K33" s="99">
        <v>4</v>
      </c>
      <c r="L33" s="97">
        <v>15758.74</v>
      </c>
      <c r="M33" s="97">
        <v>2529</v>
      </c>
      <c r="N33" s="107" t="s">
        <v>913</v>
      </c>
      <c r="O33" s="101" t="s">
        <v>82</v>
      </c>
      <c r="P33" s="149" t="s">
        <v>926</v>
      </c>
      <c r="Q33" s="109"/>
      <c r="R33" s="103"/>
      <c r="S33" s="105"/>
      <c r="T33" s="105"/>
      <c r="U33" s="103"/>
      <c r="V33" s="143"/>
      <c r="W33" s="143"/>
      <c r="X33" s="109"/>
    </row>
    <row r="34" spans="1:24" s="106" customFormat="1" ht="25.35" customHeight="1">
      <c r="A34" s="63">
        <v>20</v>
      </c>
      <c r="B34" s="95">
        <v>15</v>
      </c>
      <c r="C34" s="96" t="s">
        <v>895</v>
      </c>
      <c r="D34" s="97">
        <v>1862.25</v>
      </c>
      <c r="E34" s="97">
        <v>4682.12</v>
      </c>
      <c r="F34" s="98">
        <f t="shared" si="1"/>
        <v>-0.60226350456630751</v>
      </c>
      <c r="G34" s="97">
        <v>275</v>
      </c>
      <c r="H34" s="99">
        <v>12</v>
      </c>
      <c r="I34" s="99">
        <f t="shared" si="3"/>
        <v>22.916666666666668</v>
      </c>
      <c r="J34" s="99">
        <v>3</v>
      </c>
      <c r="K34" s="99">
        <v>5</v>
      </c>
      <c r="L34" s="97">
        <v>77203.05</v>
      </c>
      <c r="M34" s="97">
        <v>12052</v>
      </c>
      <c r="N34" s="107">
        <v>44932</v>
      </c>
      <c r="O34" s="101" t="s">
        <v>142</v>
      </c>
      <c r="P34" s="149"/>
      <c r="Q34" s="109"/>
      <c r="R34" s="103"/>
      <c r="S34" s="105"/>
      <c r="T34" s="105"/>
      <c r="U34" s="103"/>
      <c r="V34" s="143"/>
      <c r="W34" s="143"/>
      <c r="X34" s="109"/>
    </row>
    <row r="35" spans="1:24" ht="25.35" customHeight="1">
      <c r="A35" s="95"/>
      <c r="B35" s="76"/>
      <c r="C35" s="52" t="s">
        <v>66</v>
      </c>
      <c r="D35" s="124">
        <f>SUM(D23:D34)</f>
        <v>420716.50999999995</v>
      </c>
      <c r="E35" s="124">
        <v>419353.43999999994</v>
      </c>
      <c r="F35" s="125">
        <f t="shared" si="1"/>
        <v>3.2504085336703264E-3</v>
      </c>
      <c r="G35" s="126">
        <f>SUM(G23:G34)</f>
        <v>63979</v>
      </c>
      <c r="H35" s="66"/>
      <c r="I35" s="66"/>
      <c r="J35" s="99"/>
      <c r="K35" s="99"/>
      <c r="L35" s="67"/>
      <c r="M35" s="97"/>
      <c r="N35" s="64"/>
      <c r="O35" s="64"/>
    </row>
    <row r="36" spans="1:24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4" s="106" customFormat="1" ht="25.35" customHeight="1">
      <c r="A37" s="95">
        <v>21</v>
      </c>
      <c r="B37" s="95">
        <v>10</v>
      </c>
      <c r="C37" s="96" t="s">
        <v>935</v>
      </c>
      <c r="D37" s="97">
        <v>1668.05</v>
      </c>
      <c r="E37" s="97">
        <v>11405.32</v>
      </c>
      <c r="F37" s="98">
        <f>(D37-E37)/E37</f>
        <v>-0.85374807545952247</v>
      </c>
      <c r="G37" s="97">
        <v>236</v>
      </c>
      <c r="H37" s="97">
        <v>8</v>
      </c>
      <c r="I37" s="99">
        <f t="shared" ref="I37:I46" si="4">G37/H37</f>
        <v>29.5</v>
      </c>
      <c r="J37" s="97">
        <v>2</v>
      </c>
      <c r="K37" s="99">
        <v>2</v>
      </c>
      <c r="L37" s="97">
        <v>13073.37</v>
      </c>
      <c r="M37" s="97">
        <v>2029</v>
      </c>
      <c r="N37" s="107">
        <v>44953</v>
      </c>
      <c r="O37" s="101" t="s">
        <v>84</v>
      </c>
      <c r="P37" s="149"/>
      <c r="Q37" s="109"/>
      <c r="R37" s="103"/>
      <c r="S37" s="105"/>
      <c r="T37" s="105"/>
      <c r="U37" s="103"/>
      <c r="V37" s="143"/>
      <c r="W37" s="143"/>
      <c r="X37" s="109"/>
    </row>
    <row r="38" spans="1:24" s="106" customFormat="1" ht="25.2" customHeight="1">
      <c r="A38" s="63">
        <v>22</v>
      </c>
      <c r="B38" s="95">
        <v>13</v>
      </c>
      <c r="C38" s="96" t="s">
        <v>903</v>
      </c>
      <c r="D38" s="97">
        <v>1465.4</v>
      </c>
      <c r="E38" s="97">
        <v>4980.6899999999996</v>
      </c>
      <c r="F38" s="98">
        <f>(D38-E38)/E38</f>
        <v>-0.70578373679148865</v>
      </c>
      <c r="G38" s="97">
        <v>218</v>
      </c>
      <c r="H38" s="99">
        <v>10</v>
      </c>
      <c r="I38" s="99">
        <f t="shared" si="4"/>
        <v>21.8</v>
      </c>
      <c r="J38" s="99">
        <v>3</v>
      </c>
      <c r="K38" s="99">
        <v>5</v>
      </c>
      <c r="L38" s="97">
        <v>37964.639999999992</v>
      </c>
      <c r="M38" s="97">
        <v>6124</v>
      </c>
      <c r="N38" s="107" t="s">
        <v>904</v>
      </c>
      <c r="O38" s="101" t="s">
        <v>893</v>
      </c>
      <c r="P38" s="108"/>
      <c r="Q38" s="109"/>
      <c r="R38" s="103"/>
      <c r="S38" s="105"/>
      <c r="T38" s="105"/>
      <c r="U38" s="103"/>
      <c r="V38" s="143"/>
      <c r="W38" s="143"/>
      <c r="X38" s="109"/>
    </row>
    <row r="39" spans="1:24" s="106" customFormat="1" ht="24.75" customHeight="1">
      <c r="A39" s="95">
        <v>23</v>
      </c>
      <c r="B39" s="95">
        <v>19</v>
      </c>
      <c r="C39" s="96" t="s">
        <v>825</v>
      </c>
      <c r="D39" s="97">
        <v>1051.5</v>
      </c>
      <c r="E39" s="97">
        <v>1575.6</v>
      </c>
      <c r="F39" s="98">
        <f>(D39-E39)/E39</f>
        <v>-0.33263518659558261</v>
      </c>
      <c r="G39" s="97">
        <v>144</v>
      </c>
      <c r="H39" s="99">
        <v>4</v>
      </c>
      <c r="I39" s="99">
        <f t="shared" si="4"/>
        <v>36</v>
      </c>
      <c r="J39" s="99">
        <v>2</v>
      </c>
      <c r="K39" s="99">
        <v>12</v>
      </c>
      <c r="L39" s="97">
        <v>110771.9</v>
      </c>
      <c r="M39" s="97">
        <v>17622</v>
      </c>
      <c r="N39" s="107">
        <v>44883</v>
      </c>
      <c r="O39" s="101" t="s">
        <v>84</v>
      </c>
      <c r="P39" s="149" t="s">
        <v>926</v>
      </c>
      <c r="Q39" s="109"/>
      <c r="R39" s="103"/>
      <c r="S39" s="105"/>
      <c r="T39" s="105"/>
      <c r="U39" s="103"/>
      <c r="V39" s="143"/>
      <c r="W39" s="143"/>
      <c r="X39" s="109"/>
    </row>
    <row r="40" spans="1:24" s="106" customFormat="1" ht="25.35" customHeight="1">
      <c r="A40" s="63">
        <v>24</v>
      </c>
      <c r="B40" s="63" t="s">
        <v>58</v>
      </c>
      <c r="C40" s="68" t="s">
        <v>949</v>
      </c>
      <c r="D40" s="67">
        <v>746.4</v>
      </c>
      <c r="E40" s="70" t="s">
        <v>36</v>
      </c>
      <c r="F40" s="70" t="s">
        <v>36</v>
      </c>
      <c r="G40" s="67">
        <v>108</v>
      </c>
      <c r="H40" s="66">
        <v>5</v>
      </c>
      <c r="I40" s="99">
        <f t="shared" si="4"/>
        <v>21.6</v>
      </c>
      <c r="J40" s="66">
        <v>5</v>
      </c>
      <c r="K40" s="66">
        <v>0</v>
      </c>
      <c r="L40" s="67">
        <v>746.4</v>
      </c>
      <c r="M40" s="67">
        <v>108</v>
      </c>
      <c r="N40" s="64" t="s">
        <v>60</v>
      </c>
      <c r="O40" s="64" t="s">
        <v>945</v>
      </c>
      <c r="P40" s="108"/>
      <c r="Q40" s="109"/>
      <c r="R40" s="103"/>
      <c r="S40" s="105"/>
      <c r="T40" s="105"/>
      <c r="U40" s="103"/>
      <c r="V40" s="143"/>
      <c r="W40" s="143"/>
      <c r="X40" s="109"/>
    </row>
    <row r="41" spans="1:24" s="106" customFormat="1" ht="25.35" customHeight="1">
      <c r="A41" s="95">
        <v>25</v>
      </c>
      <c r="B41" s="95">
        <v>21</v>
      </c>
      <c r="C41" s="96" t="s">
        <v>837</v>
      </c>
      <c r="D41" s="97">
        <v>580.79999999999995</v>
      </c>
      <c r="E41" s="97">
        <v>1273.4100000000001</v>
      </c>
      <c r="F41" s="98">
        <f>(D41-E41)/E41</f>
        <v>-0.54390180695926693</v>
      </c>
      <c r="G41" s="97">
        <v>123</v>
      </c>
      <c r="H41" s="99">
        <v>7</v>
      </c>
      <c r="I41" s="99">
        <f t="shared" si="4"/>
        <v>17.571428571428573</v>
      </c>
      <c r="J41" s="99">
        <v>1</v>
      </c>
      <c r="K41" s="99">
        <v>11</v>
      </c>
      <c r="L41" s="97">
        <v>136908.06</v>
      </c>
      <c r="M41" s="97">
        <v>26619</v>
      </c>
      <c r="N41" s="107">
        <v>44890</v>
      </c>
      <c r="O41" s="101" t="s">
        <v>84</v>
      </c>
      <c r="P41" s="108"/>
      <c r="Q41" s="109"/>
      <c r="R41" s="103"/>
      <c r="S41" s="105"/>
      <c r="T41" s="105"/>
      <c r="U41" s="103"/>
      <c r="V41" s="143"/>
      <c r="W41" s="143"/>
      <c r="X41" s="109"/>
    </row>
    <row r="42" spans="1:24" s="106" customFormat="1" ht="25.35" customHeight="1">
      <c r="A42" s="63">
        <v>26</v>
      </c>
      <c r="B42" s="95">
        <v>22</v>
      </c>
      <c r="C42" s="96" t="s">
        <v>774</v>
      </c>
      <c r="D42" s="97">
        <v>517.79999999999995</v>
      </c>
      <c r="E42" s="97">
        <v>730.3</v>
      </c>
      <c r="F42" s="98">
        <f>(D42-E42)/E42</f>
        <v>-0.29097631110502536</v>
      </c>
      <c r="G42" s="97">
        <v>74</v>
      </c>
      <c r="H42" s="97">
        <v>4</v>
      </c>
      <c r="I42" s="99">
        <f t="shared" si="4"/>
        <v>18.5</v>
      </c>
      <c r="J42" s="97">
        <v>1</v>
      </c>
      <c r="K42" s="99">
        <v>17</v>
      </c>
      <c r="L42" s="97">
        <v>1003380.9900000001</v>
      </c>
      <c r="M42" s="97">
        <v>144019</v>
      </c>
      <c r="N42" s="107">
        <v>44848</v>
      </c>
      <c r="O42" s="101" t="s">
        <v>775</v>
      </c>
      <c r="P42" s="108"/>
      <c r="Q42" s="109"/>
      <c r="R42" s="103"/>
      <c r="S42" s="105"/>
      <c r="T42" s="105"/>
      <c r="U42" s="103"/>
      <c r="V42" s="143"/>
      <c r="W42" s="143"/>
      <c r="X42" s="109"/>
    </row>
    <row r="43" spans="1:24" s="106" customFormat="1" ht="25.35" customHeight="1">
      <c r="A43" s="95">
        <v>27</v>
      </c>
      <c r="B43" s="63" t="s">
        <v>36</v>
      </c>
      <c r="C43" s="68" t="s">
        <v>866</v>
      </c>
      <c r="D43" s="67">
        <v>296.3</v>
      </c>
      <c r="E43" s="70" t="s">
        <v>36</v>
      </c>
      <c r="F43" s="70" t="s">
        <v>36</v>
      </c>
      <c r="G43" s="67">
        <v>42</v>
      </c>
      <c r="H43" s="66">
        <v>3</v>
      </c>
      <c r="I43" s="99">
        <f t="shared" si="4"/>
        <v>14</v>
      </c>
      <c r="J43" s="66">
        <v>1</v>
      </c>
      <c r="K43" s="66">
        <v>11</v>
      </c>
      <c r="L43" s="67">
        <v>11615.9</v>
      </c>
      <c r="M43" s="67">
        <v>2120</v>
      </c>
      <c r="N43" s="127">
        <v>44896</v>
      </c>
      <c r="O43" s="64" t="s">
        <v>570</v>
      </c>
      <c r="P43" s="108"/>
      <c r="Q43" s="109"/>
      <c r="R43" s="103"/>
      <c r="S43" s="105"/>
      <c r="T43" s="105"/>
      <c r="U43" s="103"/>
      <c r="V43" s="143"/>
      <c r="W43" s="143"/>
      <c r="X43" s="109"/>
    </row>
    <row r="44" spans="1:24" s="106" customFormat="1" ht="25.35" customHeight="1">
      <c r="A44" s="63">
        <v>28</v>
      </c>
      <c r="B44" s="95">
        <v>18</v>
      </c>
      <c r="C44" s="96" t="s">
        <v>878</v>
      </c>
      <c r="D44" s="97">
        <v>201.5</v>
      </c>
      <c r="E44" s="97">
        <v>2771.8</v>
      </c>
      <c r="F44" s="98">
        <f>(D44-E44)/E44</f>
        <v>-0.92730355725521318</v>
      </c>
      <c r="G44" s="97">
        <v>30</v>
      </c>
      <c r="H44" s="97">
        <v>4</v>
      </c>
      <c r="I44" s="99">
        <f t="shared" si="4"/>
        <v>7.5</v>
      </c>
      <c r="J44" s="97">
        <v>3</v>
      </c>
      <c r="K44" s="99">
        <v>8</v>
      </c>
      <c r="L44" s="97">
        <v>20079.769999999997</v>
      </c>
      <c r="M44" s="97">
        <v>4004</v>
      </c>
      <c r="N44" s="107">
        <v>44911</v>
      </c>
      <c r="O44" s="101" t="s">
        <v>835</v>
      </c>
      <c r="P44" s="108"/>
      <c r="Q44" s="109"/>
      <c r="R44" s="103"/>
      <c r="S44" s="105"/>
      <c r="T44" s="105"/>
      <c r="U44" s="103"/>
      <c r="V44" s="143"/>
      <c r="W44" s="143"/>
      <c r="X44" s="109"/>
    </row>
    <row r="45" spans="1:24" s="106" customFormat="1" ht="25.35" customHeight="1">
      <c r="A45" s="95">
        <v>29</v>
      </c>
      <c r="B45" s="63" t="s">
        <v>36</v>
      </c>
      <c r="C45" s="68" t="s">
        <v>907</v>
      </c>
      <c r="D45" s="67">
        <v>115</v>
      </c>
      <c r="E45" s="70" t="s">
        <v>36</v>
      </c>
      <c r="F45" s="70" t="s">
        <v>36</v>
      </c>
      <c r="G45" s="67">
        <v>23</v>
      </c>
      <c r="H45" s="66">
        <v>3</v>
      </c>
      <c r="I45" s="99">
        <f t="shared" si="4"/>
        <v>7.666666666666667</v>
      </c>
      <c r="J45" s="66">
        <v>1</v>
      </c>
      <c r="K45" s="66">
        <v>5</v>
      </c>
      <c r="L45" s="67">
        <v>2814.25</v>
      </c>
      <c r="M45" s="67">
        <v>504</v>
      </c>
      <c r="N45" s="127">
        <v>44932</v>
      </c>
      <c r="O45" s="64" t="s">
        <v>570</v>
      </c>
      <c r="P45" s="108"/>
      <c r="Q45" s="109"/>
      <c r="R45" s="103"/>
      <c r="S45" s="105"/>
      <c r="T45" s="105"/>
      <c r="U45" s="103"/>
      <c r="V45" s="143"/>
      <c r="W45" s="143"/>
      <c r="X45" s="109"/>
    </row>
    <row r="46" spans="1:24" s="106" customFormat="1" ht="25.35" customHeight="1">
      <c r="A46" s="63">
        <v>30</v>
      </c>
      <c r="B46" s="95">
        <v>12</v>
      </c>
      <c r="C46" s="96" t="s">
        <v>905</v>
      </c>
      <c r="D46" s="97">
        <v>105.9</v>
      </c>
      <c r="E46" s="97">
        <v>6771.23</v>
      </c>
      <c r="F46" s="98">
        <f>(D46-E46)/E46</f>
        <v>-0.98436030086114346</v>
      </c>
      <c r="G46" s="97">
        <v>17</v>
      </c>
      <c r="H46" s="99">
        <v>2</v>
      </c>
      <c r="I46" s="99">
        <f t="shared" si="4"/>
        <v>8.5</v>
      </c>
      <c r="J46" s="99">
        <v>1</v>
      </c>
      <c r="K46" s="99">
        <v>4</v>
      </c>
      <c r="L46" s="97">
        <v>73652.02</v>
      </c>
      <c r="M46" s="97">
        <v>11634</v>
      </c>
      <c r="N46" s="107" t="s">
        <v>913</v>
      </c>
      <c r="O46" s="101" t="s">
        <v>41</v>
      </c>
      <c r="P46" s="108"/>
      <c r="Q46" s="109"/>
      <c r="R46" s="103"/>
      <c r="S46" s="105"/>
      <c r="T46" s="105"/>
      <c r="U46" s="103"/>
      <c r="V46" s="143"/>
      <c r="W46" s="143"/>
      <c r="X46" s="109"/>
    </row>
    <row r="47" spans="1:24" ht="25.35" customHeight="1">
      <c r="A47" s="95"/>
      <c r="B47" s="76"/>
      <c r="C47" s="52" t="s">
        <v>90</v>
      </c>
      <c r="D47" s="124">
        <f>SUM(D35:D46)</f>
        <v>427465.16</v>
      </c>
      <c r="E47" s="124">
        <v>422506.34999999992</v>
      </c>
      <c r="F47" s="125">
        <f>(D47-E47)/E47</f>
        <v>1.1736652005348694E-2</v>
      </c>
      <c r="G47" s="126">
        <f>SUM(G35:G46)</f>
        <v>64994</v>
      </c>
      <c r="H47" s="66"/>
      <c r="I47" s="66"/>
      <c r="J47" s="99"/>
      <c r="K47" s="99"/>
      <c r="L47" s="67"/>
      <c r="M47" s="97"/>
      <c r="N47" s="64"/>
      <c r="O47" s="64"/>
    </row>
    <row r="48" spans="1:24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63" t="s">
        <v>36</v>
      </c>
      <c r="C49" s="68" t="s">
        <v>868</v>
      </c>
      <c r="D49" s="67">
        <v>101</v>
      </c>
      <c r="E49" s="70" t="s">
        <v>36</v>
      </c>
      <c r="F49" s="70" t="s">
        <v>36</v>
      </c>
      <c r="G49" s="67">
        <v>21</v>
      </c>
      <c r="H49" s="66">
        <v>1</v>
      </c>
      <c r="I49" s="66">
        <f>G49/H49</f>
        <v>21</v>
      </c>
      <c r="J49" s="66">
        <v>1</v>
      </c>
      <c r="K49" s="70" t="s">
        <v>36</v>
      </c>
      <c r="L49" s="67">
        <v>4168.8500000000004</v>
      </c>
      <c r="M49" s="67">
        <v>744</v>
      </c>
      <c r="N49" s="127">
        <v>44897</v>
      </c>
      <c r="O49" s="64" t="s">
        <v>570</v>
      </c>
      <c r="P49" s="149" t="s">
        <v>926</v>
      </c>
      <c r="Q49" s="109"/>
      <c r="R49" s="103"/>
      <c r="S49" s="105"/>
      <c r="T49" s="105"/>
      <c r="U49" s="103"/>
      <c r="V49" s="143"/>
      <c r="W49" s="143"/>
      <c r="X49" s="109"/>
    </row>
    <row r="50" spans="1:25" s="106" customFormat="1" ht="25.35" customHeight="1">
      <c r="A50" s="95">
        <v>32</v>
      </c>
      <c r="B50" s="63">
        <v>28</v>
      </c>
      <c r="C50" s="96" t="s">
        <v>919</v>
      </c>
      <c r="D50" s="67">
        <v>77</v>
      </c>
      <c r="E50" s="70"/>
      <c r="F50" s="70"/>
      <c r="G50" s="67">
        <v>14</v>
      </c>
      <c r="H50" s="66">
        <v>2</v>
      </c>
      <c r="I50" s="66">
        <f>G50/H50</f>
        <v>7</v>
      </c>
      <c r="J50" s="66">
        <v>2</v>
      </c>
      <c r="K50" s="99">
        <v>4</v>
      </c>
      <c r="L50" s="67">
        <v>2551.15</v>
      </c>
      <c r="M50" s="67">
        <v>480</v>
      </c>
      <c r="N50" s="107" t="s">
        <v>913</v>
      </c>
      <c r="O50" s="101" t="s">
        <v>357</v>
      </c>
      <c r="P50" s="149"/>
      <c r="Q50" s="109"/>
      <c r="R50" s="103"/>
      <c r="S50" s="105"/>
      <c r="T50" s="105"/>
      <c r="U50" s="103"/>
      <c r="V50" s="143"/>
      <c r="W50" s="143"/>
      <c r="X50" s="109"/>
    </row>
    <row r="51" spans="1:25" s="106" customFormat="1" ht="25.35" customHeight="1">
      <c r="A51" s="95">
        <v>33</v>
      </c>
      <c r="B51" s="63" t="s">
        <v>36</v>
      </c>
      <c r="C51" s="96" t="s">
        <v>395</v>
      </c>
      <c r="D51" s="97">
        <v>64</v>
      </c>
      <c r="E51" s="97" t="s">
        <v>36</v>
      </c>
      <c r="F51" s="97" t="s">
        <v>36</v>
      </c>
      <c r="G51" s="97">
        <v>21</v>
      </c>
      <c r="H51" s="99">
        <v>1</v>
      </c>
      <c r="I51" s="99">
        <f>G51/H51</f>
        <v>21</v>
      </c>
      <c r="J51" s="99">
        <v>1</v>
      </c>
      <c r="K51" s="99" t="s">
        <v>36</v>
      </c>
      <c r="L51" s="97">
        <v>234180</v>
      </c>
      <c r="M51" s="97">
        <v>50533</v>
      </c>
      <c r="N51" s="107">
        <v>44400</v>
      </c>
      <c r="O51" s="101" t="s">
        <v>84</v>
      </c>
      <c r="P51" s="108"/>
      <c r="Q51" s="109"/>
      <c r="R51" s="103"/>
      <c r="S51" s="105"/>
      <c r="T51" s="105"/>
      <c r="U51" s="103"/>
      <c r="V51" s="143"/>
      <c r="W51" s="143"/>
      <c r="X51" s="109"/>
    </row>
    <row r="52" spans="1:25" s="106" customFormat="1" ht="25.35" customHeight="1">
      <c r="A52" s="95">
        <v>34</v>
      </c>
      <c r="B52" s="95" t="s">
        <v>36</v>
      </c>
      <c r="C52" s="96" t="s">
        <v>747</v>
      </c>
      <c r="D52" s="97">
        <v>46.5</v>
      </c>
      <c r="E52" s="97" t="s">
        <v>36</v>
      </c>
      <c r="F52" s="98" t="s">
        <v>36</v>
      </c>
      <c r="G52" s="97">
        <v>9</v>
      </c>
      <c r="H52" s="99">
        <v>1</v>
      </c>
      <c r="I52" s="99">
        <f>G52/H52</f>
        <v>9</v>
      </c>
      <c r="J52" s="99">
        <v>1</v>
      </c>
      <c r="K52" s="99" t="s">
        <v>36</v>
      </c>
      <c r="L52" s="97">
        <v>3398.27</v>
      </c>
      <c r="M52" s="97">
        <v>779</v>
      </c>
      <c r="N52" s="107">
        <v>44827</v>
      </c>
      <c r="O52" s="101" t="s">
        <v>82</v>
      </c>
      <c r="P52" s="108"/>
      <c r="Q52" s="109"/>
      <c r="R52" s="103"/>
      <c r="S52" s="105"/>
      <c r="T52" s="105"/>
      <c r="U52" s="103"/>
      <c r="V52" s="143"/>
      <c r="W52" s="143"/>
      <c r="X52" s="109"/>
    </row>
    <row r="53" spans="1:25" ht="25.35" customHeight="1">
      <c r="A53" s="41"/>
      <c r="B53" s="41"/>
      <c r="C53" s="52" t="s">
        <v>218</v>
      </c>
      <c r="D53" s="124">
        <f>SUM(D47:D52)</f>
        <v>427753.66</v>
      </c>
      <c r="E53" s="124">
        <v>422541.34999999992</v>
      </c>
      <c r="F53" s="20">
        <f>(D53-E53)/E53</f>
        <v>1.2335621117318002E-2</v>
      </c>
      <c r="G53" s="62">
        <f>SUM(G47:G52)</f>
        <v>65059</v>
      </c>
      <c r="H53" s="62"/>
      <c r="I53" s="43"/>
      <c r="J53" s="119"/>
      <c r="K53" s="119"/>
      <c r="L53" s="45"/>
      <c r="M53" s="49"/>
      <c r="N53" s="46"/>
      <c r="O53" s="53"/>
      <c r="V53" s="143"/>
      <c r="W53" s="147"/>
    </row>
    <row r="54" spans="1:25">
      <c r="V54" s="147"/>
      <c r="W54" s="143"/>
    </row>
    <row r="55" spans="1:25" s="106" customFormat="1" ht="25.35" customHeight="1">
      <c r="A55" s="1"/>
      <c r="B55" s="1"/>
      <c r="C55" s="1"/>
      <c r="D55" s="1"/>
      <c r="F55" s="1"/>
      <c r="G55" s="1"/>
      <c r="H55" s="1"/>
      <c r="I55" s="1"/>
      <c r="L55" s="1"/>
      <c r="M55" s="1"/>
      <c r="N55" s="1"/>
      <c r="O55" s="1"/>
      <c r="P55" s="102"/>
      <c r="Q55" s="93"/>
      <c r="R55" s="94"/>
      <c r="S55" s="93"/>
      <c r="T55" s="93"/>
      <c r="U55" s="104"/>
      <c r="V55" s="148"/>
      <c r="W55" s="143"/>
      <c r="X55" s="104"/>
      <c r="Y55" s="103"/>
    </row>
    <row r="56" spans="1:25">
      <c r="V56" s="143"/>
      <c r="W56" s="143"/>
    </row>
    <row r="57" spans="1:25">
      <c r="V57" s="143"/>
      <c r="W57" s="143"/>
    </row>
    <row r="64" spans="1:25" ht="12" customHeight="1"/>
    <row r="67" spans="16:21">
      <c r="S67" s="61"/>
    </row>
    <row r="68" spans="16:21">
      <c r="P68" s="61"/>
    </row>
    <row r="69" spans="16:21">
      <c r="U69" s="61"/>
    </row>
  </sheetData>
  <sortState xmlns:xlrd2="http://schemas.microsoft.com/office/spreadsheetml/2017/richdata2" ref="B13:O52">
    <sortCondition descending="1" ref="D13:D52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85455-CACC-46DD-A7F5-0F1468ED2F55}">
  <dimension ref="A1:AA67"/>
  <sheetViews>
    <sheetView topLeftCell="A23" zoomScale="60" zoomScaleNormal="60" workbookViewId="0">
      <selection activeCell="A37" sqref="A37:XFD37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4" width="12" style="1" bestFit="1" customWidth="1"/>
    <col min="25" max="25" width="13.6640625" style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441</v>
      </c>
      <c r="F1" s="30"/>
      <c r="G1" s="30"/>
      <c r="H1" s="30"/>
      <c r="I1" s="30"/>
    </row>
    <row r="2" spans="1:27" ht="19.5" customHeight="1">
      <c r="E2" s="30" t="s">
        <v>442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 ht="21.6">
      <c r="A6" s="207"/>
      <c r="B6" s="207"/>
      <c r="C6" s="212"/>
      <c r="D6" s="32" t="s">
        <v>433</v>
      </c>
      <c r="E6" s="32" t="s">
        <v>443</v>
      </c>
      <c r="F6" s="212"/>
      <c r="G6" s="32" t="s">
        <v>433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 ht="21.6">
      <c r="A10" s="207"/>
      <c r="B10" s="207"/>
      <c r="C10" s="212"/>
      <c r="D10" s="84" t="s">
        <v>434</v>
      </c>
      <c r="E10" s="84" t="s">
        <v>444</v>
      </c>
      <c r="F10" s="212"/>
      <c r="G10" s="84" t="s">
        <v>434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2"/>
      <c r="X12" s="60"/>
      <c r="Y12" s="60"/>
      <c r="Z12" s="4"/>
    </row>
    <row r="13" spans="1:27" ht="25.35" customHeight="1">
      <c r="A13" s="63">
        <v>1</v>
      </c>
      <c r="B13" s="77">
        <v>2</v>
      </c>
      <c r="C13" s="68" t="s">
        <v>193</v>
      </c>
      <c r="D13" s="67">
        <v>144121.26999999999</v>
      </c>
      <c r="E13" s="66" t="s">
        <v>36</v>
      </c>
      <c r="F13" s="70" t="s">
        <v>36</v>
      </c>
      <c r="G13" s="67">
        <v>20676</v>
      </c>
      <c r="H13" s="66">
        <v>302</v>
      </c>
      <c r="I13" s="66">
        <f>G13/H13</f>
        <v>68.463576158940398</v>
      </c>
      <c r="J13" s="66">
        <v>17</v>
      </c>
      <c r="K13" s="66">
        <v>1</v>
      </c>
      <c r="L13" s="67">
        <v>157784.22</v>
      </c>
      <c r="M13" s="67">
        <v>22562</v>
      </c>
      <c r="N13" s="65">
        <v>44456</v>
      </c>
      <c r="O13" s="64" t="s">
        <v>56</v>
      </c>
      <c r="P13" s="61"/>
      <c r="Q13" s="73"/>
      <c r="R13" s="73"/>
      <c r="S13" s="73"/>
      <c r="T13" s="73"/>
      <c r="U13" s="74"/>
      <c r="V13" s="74"/>
      <c r="W13" s="75"/>
      <c r="X13" s="75"/>
      <c r="Y13" s="74"/>
      <c r="Z13" s="60"/>
      <c r="AA13" s="60"/>
    </row>
    <row r="14" spans="1:27" ht="25.35" customHeight="1">
      <c r="A14" s="63">
        <v>2</v>
      </c>
      <c r="B14" s="77" t="s">
        <v>58</v>
      </c>
      <c r="C14" s="68" t="s">
        <v>353</v>
      </c>
      <c r="D14" s="67">
        <v>67129.48</v>
      </c>
      <c r="E14" s="66" t="s">
        <v>36</v>
      </c>
      <c r="F14" s="70" t="s">
        <v>36</v>
      </c>
      <c r="G14" s="67">
        <v>13889</v>
      </c>
      <c r="H14" s="66">
        <v>323</v>
      </c>
      <c r="I14" s="66">
        <f>G14/H14</f>
        <v>43</v>
      </c>
      <c r="J14" s="66">
        <v>20</v>
      </c>
      <c r="K14" s="66">
        <v>1</v>
      </c>
      <c r="L14" s="67">
        <v>68277</v>
      </c>
      <c r="M14" s="67">
        <v>14117</v>
      </c>
      <c r="N14" s="65">
        <v>44456</v>
      </c>
      <c r="O14" s="64" t="s">
        <v>37</v>
      </c>
      <c r="P14" s="61"/>
      <c r="Q14" s="73"/>
      <c r="R14" s="73"/>
      <c r="S14" s="73"/>
      <c r="T14" s="73"/>
      <c r="U14" s="74"/>
      <c r="V14" s="74"/>
      <c r="W14" s="60"/>
      <c r="X14" s="74"/>
      <c r="Y14" s="75"/>
      <c r="Z14" s="75"/>
    </row>
    <row r="15" spans="1:27" ht="25.35" customHeight="1">
      <c r="A15" s="63">
        <v>3</v>
      </c>
      <c r="B15" s="77">
        <v>4</v>
      </c>
      <c r="C15" s="68" t="s">
        <v>187</v>
      </c>
      <c r="D15" s="67">
        <v>24493.62</v>
      </c>
      <c r="E15" s="66" t="s">
        <v>36</v>
      </c>
      <c r="F15" s="66" t="s">
        <v>36</v>
      </c>
      <c r="G15" s="67">
        <v>4303</v>
      </c>
      <c r="H15" s="66">
        <v>177</v>
      </c>
      <c r="I15" s="66">
        <f>G15/H15</f>
        <v>24.310734463276837</v>
      </c>
      <c r="J15" s="66">
        <v>20</v>
      </c>
      <c r="K15" s="66">
        <v>1</v>
      </c>
      <c r="L15" s="67">
        <v>24493.62</v>
      </c>
      <c r="M15" s="67">
        <v>4303</v>
      </c>
      <c r="N15" s="65">
        <v>44456</v>
      </c>
      <c r="O15" s="64" t="s">
        <v>182</v>
      </c>
      <c r="P15" s="61"/>
      <c r="Q15" s="73"/>
      <c r="R15" s="73"/>
      <c r="S15" s="73"/>
      <c r="T15" s="73"/>
      <c r="U15" s="74"/>
      <c r="V15" s="74"/>
      <c r="W15" s="60"/>
      <c r="X15" s="74"/>
      <c r="Y15" s="75"/>
      <c r="Z15" s="75"/>
    </row>
    <row r="16" spans="1:27" ht="25.35" customHeight="1">
      <c r="A16" s="63">
        <v>4</v>
      </c>
      <c r="B16" s="77">
        <v>1</v>
      </c>
      <c r="C16" s="68" t="s">
        <v>411</v>
      </c>
      <c r="D16" s="67">
        <v>23953</v>
      </c>
      <c r="E16" s="66">
        <v>34927</v>
      </c>
      <c r="F16" s="70">
        <f t="shared" ref="F16:F23" si="0">(D16-E16)/E16</f>
        <v>-0.31419818478540956</v>
      </c>
      <c r="G16" s="67">
        <v>3847</v>
      </c>
      <c r="H16" s="66" t="s">
        <v>36</v>
      </c>
      <c r="I16" s="66" t="s">
        <v>36</v>
      </c>
      <c r="J16" s="66">
        <v>15</v>
      </c>
      <c r="K16" s="66">
        <v>2</v>
      </c>
      <c r="L16" s="67">
        <v>64956</v>
      </c>
      <c r="M16" s="67">
        <v>10458</v>
      </c>
      <c r="N16" s="65">
        <v>44449</v>
      </c>
      <c r="O16" s="64" t="s">
        <v>47</v>
      </c>
      <c r="P16" s="61"/>
      <c r="R16" s="54"/>
      <c r="T16" s="61"/>
      <c r="U16" s="60"/>
      <c r="V16" s="60"/>
      <c r="W16" s="61"/>
      <c r="X16" s="60"/>
      <c r="Y16" s="60"/>
      <c r="Z16" s="60"/>
    </row>
    <row r="17" spans="1:26" ht="25.35" customHeight="1">
      <c r="A17" s="63">
        <v>5</v>
      </c>
      <c r="B17" s="77">
        <v>5</v>
      </c>
      <c r="C17" s="68" t="s">
        <v>413</v>
      </c>
      <c r="D17" s="67">
        <v>13671.05</v>
      </c>
      <c r="E17" s="66">
        <v>24471.29</v>
      </c>
      <c r="F17" s="70">
        <f t="shared" si="0"/>
        <v>-0.44134330474609229</v>
      </c>
      <c r="G17" s="67">
        <v>2221</v>
      </c>
      <c r="H17" s="66">
        <v>146</v>
      </c>
      <c r="I17" s="66">
        <f t="shared" ref="I17:I22" si="1">G17/H17</f>
        <v>15.212328767123287</v>
      </c>
      <c r="J17" s="66">
        <v>9</v>
      </c>
      <c r="K17" s="66">
        <v>3</v>
      </c>
      <c r="L17" s="67">
        <v>73934</v>
      </c>
      <c r="M17" s="67">
        <v>11484</v>
      </c>
      <c r="N17" s="65">
        <v>44442</v>
      </c>
      <c r="O17" s="64" t="s">
        <v>43</v>
      </c>
      <c r="P17" s="61"/>
      <c r="Q17" s="73"/>
      <c r="R17" s="73"/>
      <c r="S17" s="73"/>
      <c r="T17" s="73"/>
      <c r="U17" s="74"/>
      <c r="V17" s="74"/>
      <c r="W17" s="60"/>
      <c r="X17" s="74"/>
      <c r="Y17" s="75"/>
      <c r="Z17" s="75"/>
    </row>
    <row r="18" spans="1:26" ht="25.35" customHeight="1">
      <c r="A18" s="63">
        <v>6</v>
      </c>
      <c r="B18" s="77">
        <v>6</v>
      </c>
      <c r="C18" s="68" t="s">
        <v>400</v>
      </c>
      <c r="D18" s="67">
        <v>13251.66</v>
      </c>
      <c r="E18" s="66">
        <v>12450.2</v>
      </c>
      <c r="F18" s="70">
        <f t="shared" si="0"/>
        <v>6.4373263080111084E-2</v>
      </c>
      <c r="G18" s="67">
        <v>2109</v>
      </c>
      <c r="H18" s="66">
        <v>98</v>
      </c>
      <c r="I18" s="66">
        <f t="shared" si="1"/>
        <v>21.520408163265305</v>
      </c>
      <c r="J18" s="66">
        <v>7</v>
      </c>
      <c r="K18" s="66">
        <v>6</v>
      </c>
      <c r="L18" s="67">
        <v>130599</v>
      </c>
      <c r="M18" s="67">
        <v>21266</v>
      </c>
      <c r="N18" s="65">
        <v>44421</v>
      </c>
      <c r="O18" s="64" t="s">
        <v>43</v>
      </c>
      <c r="P18" s="61"/>
      <c r="Q18" s="73"/>
      <c r="R18" s="73"/>
      <c r="S18" s="73"/>
      <c r="T18" s="73"/>
      <c r="U18" s="74"/>
      <c r="V18" s="74"/>
      <c r="W18" s="60"/>
      <c r="X18" s="74"/>
      <c r="Y18" s="75"/>
      <c r="Z18" s="75"/>
    </row>
    <row r="19" spans="1:26" ht="25.35" customHeight="1">
      <c r="A19" s="63">
        <v>7</v>
      </c>
      <c r="B19" s="77">
        <v>7</v>
      </c>
      <c r="C19" s="68" t="s">
        <v>317</v>
      </c>
      <c r="D19" s="67">
        <v>10875.17</v>
      </c>
      <c r="E19" s="66">
        <v>12165.41</v>
      </c>
      <c r="F19" s="70">
        <f t="shared" si="0"/>
        <v>-0.1060580777795405</v>
      </c>
      <c r="G19" s="67">
        <v>2216</v>
      </c>
      <c r="H19" s="66">
        <v>161</v>
      </c>
      <c r="I19" s="66">
        <f t="shared" si="1"/>
        <v>13.763975155279503</v>
      </c>
      <c r="J19" s="66">
        <v>10</v>
      </c>
      <c r="K19" s="66">
        <v>5</v>
      </c>
      <c r="L19" s="67">
        <v>147389</v>
      </c>
      <c r="M19" s="67">
        <v>31986</v>
      </c>
      <c r="N19" s="65">
        <v>44428</v>
      </c>
      <c r="O19" s="64" t="s">
        <v>39</v>
      </c>
      <c r="P19" s="61"/>
      <c r="Q19" s="73"/>
      <c r="R19" s="73"/>
      <c r="S19" s="73"/>
      <c r="T19" s="73"/>
      <c r="U19" s="74"/>
      <c r="V19" s="74"/>
      <c r="W19" s="60"/>
      <c r="X19" s="75"/>
      <c r="Y19" s="74"/>
      <c r="Z19" s="75"/>
    </row>
    <row r="20" spans="1:26" ht="25.35" customHeight="1">
      <c r="A20" s="63">
        <v>8</v>
      </c>
      <c r="B20" s="69" t="s">
        <v>36</v>
      </c>
      <c r="C20" s="68" t="s">
        <v>410</v>
      </c>
      <c r="D20" s="67">
        <v>8554.57</v>
      </c>
      <c r="E20" s="66">
        <v>11346.79</v>
      </c>
      <c r="F20" s="70">
        <f t="shared" si="0"/>
        <v>-0.24608016892883369</v>
      </c>
      <c r="G20" s="67">
        <v>1301</v>
      </c>
      <c r="H20" s="66">
        <v>46</v>
      </c>
      <c r="I20" s="66">
        <f t="shared" si="1"/>
        <v>28.282608695652176</v>
      </c>
      <c r="J20" s="66">
        <v>7</v>
      </c>
      <c r="K20" s="66">
        <v>3</v>
      </c>
      <c r="L20" s="67">
        <v>34726.300000000003</v>
      </c>
      <c r="M20" s="67">
        <v>5441</v>
      </c>
      <c r="N20" s="65">
        <v>44442</v>
      </c>
      <c r="O20" s="64" t="s">
        <v>56</v>
      </c>
      <c r="P20" s="61"/>
      <c r="Q20" s="73"/>
      <c r="R20" s="73"/>
      <c r="T20" s="73"/>
      <c r="U20" s="73"/>
      <c r="V20" s="74"/>
      <c r="W20" s="74"/>
      <c r="X20" s="75"/>
      <c r="Y20" s="60"/>
      <c r="Z20" s="75"/>
    </row>
    <row r="21" spans="1:26" ht="25.35" customHeight="1">
      <c r="A21" s="63">
        <v>9</v>
      </c>
      <c r="B21" s="77">
        <v>8</v>
      </c>
      <c r="C21" s="68" t="s">
        <v>395</v>
      </c>
      <c r="D21" s="67">
        <v>4805.54</v>
      </c>
      <c r="E21" s="66">
        <v>4315.62</v>
      </c>
      <c r="F21" s="70">
        <f t="shared" si="0"/>
        <v>0.1135225066155037</v>
      </c>
      <c r="G21" s="67">
        <v>926</v>
      </c>
      <c r="H21" s="66">
        <v>49</v>
      </c>
      <c r="I21" s="66">
        <f t="shared" si="1"/>
        <v>18.897959183673468</v>
      </c>
      <c r="J21" s="66">
        <v>6</v>
      </c>
      <c r="K21" s="66">
        <v>9</v>
      </c>
      <c r="L21" s="67">
        <v>216514</v>
      </c>
      <c r="M21" s="67">
        <v>46929</v>
      </c>
      <c r="N21" s="65">
        <v>44400</v>
      </c>
      <c r="O21" s="64" t="s">
        <v>43</v>
      </c>
      <c r="P21" s="61"/>
      <c r="Q21" s="73"/>
      <c r="R21" s="73"/>
      <c r="S21" s="73"/>
      <c r="T21" s="73"/>
      <c r="U21" s="74"/>
      <c r="V21" s="74"/>
      <c r="W21" s="60"/>
      <c r="X21" s="74"/>
      <c r="Y21" s="75"/>
      <c r="Z21" s="75"/>
    </row>
    <row r="22" spans="1:26" ht="25.35" customHeight="1">
      <c r="A22" s="63">
        <v>10</v>
      </c>
      <c r="B22" s="77">
        <v>9</v>
      </c>
      <c r="C22" s="68" t="s">
        <v>373</v>
      </c>
      <c r="D22" s="67">
        <v>3308</v>
      </c>
      <c r="E22" s="66">
        <v>5235.18</v>
      </c>
      <c r="F22" s="70">
        <f t="shared" si="0"/>
        <v>-0.36812105791968952</v>
      </c>
      <c r="G22" s="67">
        <v>689</v>
      </c>
      <c r="H22" s="66">
        <v>67</v>
      </c>
      <c r="I22" s="66">
        <f t="shared" si="1"/>
        <v>10.283582089552239</v>
      </c>
      <c r="J22" s="66">
        <v>3</v>
      </c>
      <c r="K22" s="66">
        <v>3</v>
      </c>
      <c r="L22" s="67">
        <v>21454.14</v>
      </c>
      <c r="M22" s="67">
        <v>4767</v>
      </c>
      <c r="N22" s="65">
        <v>44442</v>
      </c>
      <c r="O22" s="64" t="s">
        <v>101</v>
      </c>
      <c r="P22" s="61"/>
      <c r="Q22" s="73"/>
      <c r="R22" s="73"/>
      <c r="S22" s="73"/>
      <c r="T22" s="73"/>
      <c r="U22" s="74"/>
      <c r="V22" s="74"/>
      <c r="W22" s="60"/>
      <c r="X22" s="74"/>
      <c r="Y22" s="75"/>
      <c r="Z22" s="75"/>
    </row>
    <row r="23" spans="1:26" ht="25.35" customHeight="1">
      <c r="A23" s="41"/>
      <c r="B23" s="41"/>
      <c r="C23" s="52" t="s">
        <v>52</v>
      </c>
      <c r="D23" s="62">
        <f>SUM(D13:D22)</f>
        <v>314163.35999999993</v>
      </c>
      <c r="E23" s="62">
        <f t="shared" ref="E23:G23" si="2">SUM(E13:E22)</f>
        <v>104911.48999999999</v>
      </c>
      <c r="F23" s="72">
        <f t="shared" si="0"/>
        <v>1.9945562683362896</v>
      </c>
      <c r="G23" s="62">
        <f t="shared" si="2"/>
        <v>52177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10</v>
      </c>
      <c r="C25" s="68" t="s">
        <v>436</v>
      </c>
      <c r="D25" s="67">
        <v>3097.39</v>
      </c>
      <c r="E25" s="66">
        <v>4082.79</v>
      </c>
      <c r="F25" s="70">
        <f t="shared" ref="F25:F31" si="3">(D25-E25)/E25</f>
        <v>-0.24135456391340238</v>
      </c>
      <c r="G25" s="67">
        <v>500</v>
      </c>
      <c r="H25" s="66">
        <v>22</v>
      </c>
      <c r="I25" s="66">
        <f>G25/H25</f>
        <v>22.727272727272727</v>
      </c>
      <c r="J25" s="66">
        <v>4</v>
      </c>
      <c r="K25" s="66">
        <v>3</v>
      </c>
      <c r="L25" s="67">
        <v>14922.29</v>
      </c>
      <c r="M25" s="67">
        <v>2500</v>
      </c>
      <c r="N25" s="65">
        <v>44442</v>
      </c>
      <c r="O25" s="64" t="s">
        <v>41</v>
      </c>
      <c r="P25" s="61"/>
      <c r="Q25" s="73"/>
      <c r="R25" s="73"/>
      <c r="S25" s="73"/>
      <c r="T25" s="73"/>
      <c r="U25" s="74"/>
      <c r="V25" s="74"/>
      <c r="W25" s="60"/>
      <c r="X25" s="74"/>
      <c r="Y25" s="75"/>
      <c r="Z25" s="75"/>
    </row>
    <row r="26" spans="1:26" ht="25.35" customHeight="1">
      <c r="A26" s="63">
        <v>12</v>
      </c>
      <c r="B26" s="77">
        <v>11</v>
      </c>
      <c r="C26" s="68" t="s">
        <v>403</v>
      </c>
      <c r="D26" s="67">
        <v>2784.93</v>
      </c>
      <c r="E26" s="66">
        <v>2552.1600000000003</v>
      </c>
      <c r="F26" s="70">
        <f t="shared" si="3"/>
        <v>9.1205096859130891E-2</v>
      </c>
      <c r="G26" s="67">
        <v>475</v>
      </c>
      <c r="H26" s="66" t="s">
        <v>36</v>
      </c>
      <c r="I26" s="66" t="s">
        <v>36</v>
      </c>
      <c r="J26" s="66">
        <v>7</v>
      </c>
      <c r="K26" s="66">
        <v>6</v>
      </c>
      <c r="L26" s="67">
        <v>40942.770000000004</v>
      </c>
      <c r="M26" s="67">
        <v>7452</v>
      </c>
      <c r="N26" s="65">
        <v>44421</v>
      </c>
      <c r="O26" s="53" t="s">
        <v>404</v>
      </c>
      <c r="P26" s="61"/>
      <c r="Q26" s="73"/>
      <c r="R26" s="73"/>
      <c r="S26" s="73"/>
      <c r="T26" s="73"/>
      <c r="U26" s="74"/>
      <c r="V26" s="74"/>
      <c r="W26" s="60"/>
      <c r="X26" s="74"/>
      <c r="Y26" s="75"/>
      <c r="Z26" s="75"/>
    </row>
    <row r="27" spans="1:26" ht="25.35" customHeight="1">
      <c r="A27" s="63">
        <v>13</v>
      </c>
      <c r="B27" s="77" t="s">
        <v>34</v>
      </c>
      <c r="C27" s="68" t="s">
        <v>420</v>
      </c>
      <c r="D27" s="67">
        <v>2225.79</v>
      </c>
      <c r="E27" s="66">
        <v>2175.41</v>
      </c>
      <c r="F27" s="70">
        <f t="shared" si="3"/>
        <v>2.3158852813952364E-2</v>
      </c>
      <c r="G27" s="67">
        <v>327</v>
      </c>
      <c r="H27" s="66">
        <v>7</v>
      </c>
      <c r="I27" s="66">
        <f>G27/H27</f>
        <v>46.714285714285715</v>
      </c>
      <c r="J27" s="66">
        <v>1</v>
      </c>
      <c r="K27" s="66">
        <v>10</v>
      </c>
      <c r="L27" s="67">
        <v>87809.66</v>
      </c>
      <c r="M27" s="67">
        <v>14096</v>
      </c>
      <c r="N27" s="65">
        <v>44393</v>
      </c>
      <c r="O27" s="64" t="s">
        <v>142</v>
      </c>
      <c r="P27" s="61"/>
      <c r="Q27" s="73"/>
      <c r="R27" s="73"/>
      <c r="S27" s="73"/>
      <c r="T27" s="73"/>
      <c r="U27" s="74"/>
      <c r="V27" s="74"/>
      <c r="W27" s="60"/>
      <c r="X27" s="74"/>
      <c r="Y27" s="75"/>
      <c r="Z27" s="75"/>
    </row>
    <row r="28" spans="1:26" ht="25.35" customHeight="1">
      <c r="A28" s="63">
        <v>14</v>
      </c>
      <c r="B28" s="77" t="s">
        <v>34</v>
      </c>
      <c r="C28" s="68" t="s">
        <v>401</v>
      </c>
      <c r="D28" s="67">
        <v>1893.8499999999997</v>
      </c>
      <c r="E28" s="66">
        <v>1136.3999999999999</v>
      </c>
      <c r="F28" s="70">
        <f t="shared" si="3"/>
        <v>0.66653467089053142</v>
      </c>
      <c r="G28" s="67">
        <v>299</v>
      </c>
      <c r="H28" s="66">
        <v>12</v>
      </c>
      <c r="I28" s="66">
        <f>G28/H28</f>
        <v>24.916666666666668</v>
      </c>
      <c r="J28" s="66">
        <v>3</v>
      </c>
      <c r="K28" s="66">
        <v>8</v>
      </c>
      <c r="L28" s="67">
        <v>177695.39</v>
      </c>
      <c r="M28" s="67">
        <v>28204</v>
      </c>
      <c r="N28" s="65">
        <v>44407</v>
      </c>
      <c r="O28" s="64" t="s">
        <v>402</v>
      </c>
      <c r="P28" s="61"/>
      <c r="Q28" s="73"/>
      <c r="R28" s="73"/>
      <c r="S28" s="73"/>
      <c r="T28" s="73"/>
      <c r="U28" s="74"/>
      <c r="V28" s="74"/>
      <c r="W28" s="60"/>
      <c r="X28" s="74"/>
      <c r="Y28" s="75"/>
      <c r="Z28" s="75"/>
    </row>
    <row r="29" spans="1:26" ht="25.35" customHeight="1">
      <c r="A29" s="63">
        <v>15</v>
      </c>
      <c r="B29" s="63">
        <v>27</v>
      </c>
      <c r="C29" s="68" t="s">
        <v>445</v>
      </c>
      <c r="D29" s="67">
        <v>1487</v>
      </c>
      <c r="E29" s="66">
        <v>2612</v>
      </c>
      <c r="F29" s="70">
        <f t="shared" si="3"/>
        <v>-0.43070444104134764</v>
      </c>
      <c r="G29" s="67">
        <v>232</v>
      </c>
      <c r="H29" s="66" t="s">
        <v>36</v>
      </c>
      <c r="I29" s="66" t="s">
        <v>36</v>
      </c>
      <c r="J29" s="66">
        <v>2</v>
      </c>
      <c r="K29" s="66">
        <v>2</v>
      </c>
      <c r="L29" s="67">
        <v>4099</v>
      </c>
      <c r="M29" s="67">
        <v>680</v>
      </c>
      <c r="N29" s="65">
        <v>44449</v>
      </c>
      <c r="O29" s="64" t="s">
        <v>47</v>
      </c>
      <c r="P29" s="61"/>
      <c r="Q29" s="73"/>
      <c r="R29" s="73"/>
      <c r="S29" s="73"/>
      <c r="T29" s="73"/>
      <c r="U29" s="74"/>
      <c r="V29" s="74"/>
      <c r="W29" s="60"/>
      <c r="X29" s="74"/>
      <c r="Y29" s="75"/>
      <c r="Z29" s="75"/>
    </row>
    <row r="30" spans="1:26" ht="25.35" customHeight="1">
      <c r="A30" s="63">
        <v>16</v>
      </c>
      <c r="B30" s="77" t="s">
        <v>34</v>
      </c>
      <c r="C30" s="68" t="s">
        <v>224</v>
      </c>
      <c r="D30" s="67">
        <v>1277</v>
      </c>
      <c r="E30" s="67">
        <v>1598</v>
      </c>
      <c r="F30" s="70">
        <f t="shared" si="3"/>
        <v>-0.20087609511889862</v>
      </c>
      <c r="G30" s="67">
        <v>285</v>
      </c>
      <c r="H30" s="66">
        <v>8</v>
      </c>
      <c r="I30" s="66">
        <f>G30/H30</f>
        <v>35.625</v>
      </c>
      <c r="J30" s="66">
        <v>2</v>
      </c>
      <c r="K30" s="66">
        <v>5</v>
      </c>
      <c r="L30" s="67">
        <v>10598.86</v>
      </c>
      <c r="M30" s="67">
        <v>2275</v>
      </c>
      <c r="N30" s="65">
        <v>44421</v>
      </c>
      <c r="O30" s="64" t="s">
        <v>50</v>
      </c>
      <c r="P30" s="61"/>
      <c r="Q30" s="73"/>
      <c r="R30" s="73"/>
      <c r="S30" s="73"/>
      <c r="T30" s="73"/>
      <c r="U30" s="74"/>
      <c r="V30" s="74"/>
      <c r="W30" s="60"/>
      <c r="X30" s="74"/>
      <c r="Y30" s="75"/>
      <c r="Z30" s="75"/>
    </row>
    <row r="31" spans="1:26" ht="25.35" customHeight="1">
      <c r="A31" s="63">
        <v>17</v>
      </c>
      <c r="B31" s="77">
        <v>12</v>
      </c>
      <c r="C31" s="68" t="s">
        <v>438</v>
      </c>
      <c r="D31" s="67">
        <v>777.67</v>
      </c>
      <c r="E31" s="66">
        <v>3192.07</v>
      </c>
      <c r="F31" s="70">
        <f t="shared" si="3"/>
        <v>-0.75637439028592734</v>
      </c>
      <c r="G31" s="67">
        <v>188</v>
      </c>
      <c r="H31" s="66">
        <v>43</v>
      </c>
      <c r="I31" s="66">
        <f>G31/H31</f>
        <v>4.3720930232558137</v>
      </c>
      <c r="J31" s="66">
        <v>10</v>
      </c>
      <c r="K31" s="66">
        <v>2</v>
      </c>
      <c r="L31" s="67">
        <v>3969.74</v>
      </c>
      <c r="M31" s="67">
        <v>932</v>
      </c>
      <c r="N31" s="65">
        <v>44449</v>
      </c>
      <c r="O31" s="64" t="s">
        <v>41</v>
      </c>
      <c r="P31" s="61"/>
      <c r="Q31" s="73"/>
      <c r="R31" s="73"/>
      <c r="S31" s="73"/>
      <c r="T31" s="73"/>
      <c r="U31" s="74"/>
      <c r="V31" s="74"/>
      <c r="W31" s="60"/>
      <c r="X31" s="74"/>
      <c r="Y31" s="75"/>
      <c r="Z31" s="75"/>
    </row>
    <row r="32" spans="1:26" ht="25.35" customHeight="1">
      <c r="A32" s="63">
        <v>18</v>
      </c>
      <c r="B32" s="77">
        <v>13</v>
      </c>
      <c r="C32" s="68" t="s">
        <v>428</v>
      </c>
      <c r="D32" s="67">
        <v>566</v>
      </c>
      <c r="E32" s="66" t="s">
        <v>36</v>
      </c>
      <c r="F32" s="70" t="s">
        <v>36</v>
      </c>
      <c r="G32" s="67">
        <v>85</v>
      </c>
      <c r="H32" s="66">
        <v>7</v>
      </c>
      <c r="I32" s="66">
        <f>G32/H32</f>
        <v>12.142857142857142</v>
      </c>
      <c r="J32" s="66">
        <v>6</v>
      </c>
      <c r="K32" s="66">
        <v>0</v>
      </c>
      <c r="L32" s="67">
        <v>565.69000000000005</v>
      </c>
      <c r="M32" s="67">
        <v>85</v>
      </c>
      <c r="N32" s="65" t="s">
        <v>60</v>
      </c>
      <c r="O32" s="64" t="s">
        <v>41</v>
      </c>
      <c r="P32" s="61"/>
      <c r="Q32" s="73"/>
      <c r="R32" s="73"/>
      <c r="S32" s="73"/>
      <c r="T32" s="73"/>
      <c r="U32" s="74"/>
      <c r="V32" s="74"/>
      <c r="W32" s="60"/>
      <c r="X32" s="75"/>
      <c r="Y32" s="75"/>
      <c r="Z32" s="74"/>
    </row>
    <row r="33" spans="1:27" ht="25.35" customHeight="1">
      <c r="A33" s="63">
        <v>19</v>
      </c>
      <c r="B33" s="77">
        <v>14</v>
      </c>
      <c r="C33" s="55" t="s">
        <v>305</v>
      </c>
      <c r="D33" s="67">
        <v>531</v>
      </c>
      <c r="E33" s="67">
        <v>678</v>
      </c>
      <c r="F33" s="70">
        <f>(D33-E33)/E33</f>
        <v>-0.2168141592920354</v>
      </c>
      <c r="G33" s="67">
        <v>89</v>
      </c>
      <c r="H33" s="66" t="s">
        <v>36</v>
      </c>
      <c r="I33" s="66" t="s">
        <v>36</v>
      </c>
      <c r="J33" s="66">
        <v>1</v>
      </c>
      <c r="K33" s="66">
        <v>19</v>
      </c>
      <c r="L33" s="67">
        <v>12543</v>
      </c>
      <c r="M33" s="67">
        <v>2231</v>
      </c>
      <c r="N33" s="65">
        <v>44330</v>
      </c>
      <c r="O33" s="64" t="s">
        <v>82</v>
      </c>
      <c r="P33" s="61"/>
      <c r="Q33" s="73"/>
      <c r="R33" s="73"/>
      <c r="S33" s="73"/>
      <c r="T33" s="73"/>
      <c r="U33" s="74"/>
      <c r="V33" s="74"/>
      <c r="W33" s="60"/>
      <c r="X33" s="75"/>
      <c r="Y33" s="75"/>
      <c r="Z33" s="74"/>
    </row>
    <row r="34" spans="1:27" ht="25.35" customHeight="1">
      <c r="A34" s="63">
        <v>20</v>
      </c>
      <c r="B34" s="77">
        <v>15</v>
      </c>
      <c r="C34" s="68" t="s">
        <v>437</v>
      </c>
      <c r="D34" s="67">
        <v>399.88</v>
      </c>
      <c r="E34" s="66">
        <v>608.41999999999996</v>
      </c>
      <c r="F34" s="70">
        <f>(D34-E34)/E34</f>
        <v>-0.3427566483679037</v>
      </c>
      <c r="G34" s="67">
        <v>76</v>
      </c>
      <c r="H34" s="66">
        <v>3</v>
      </c>
      <c r="I34" s="66">
        <f>G34/H34</f>
        <v>25.333333333333332</v>
      </c>
      <c r="J34" s="66">
        <v>1</v>
      </c>
      <c r="K34" s="66">
        <v>10</v>
      </c>
      <c r="L34" s="67">
        <v>157955.15</v>
      </c>
      <c r="M34" s="67">
        <v>32692</v>
      </c>
      <c r="N34" s="65">
        <v>44393</v>
      </c>
      <c r="O34" s="64" t="s">
        <v>56</v>
      </c>
      <c r="P34" s="61"/>
      <c r="Q34" s="73"/>
      <c r="R34" s="73"/>
      <c r="S34" s="73"/>
      <c r="T34" s="73"/>
      <c r="U34" s="74"/>
      <c r="V34" s="74"/>
      <c r="W34" s="60"/>
      <c r="X34" s="75"/>
      <c r="Y34" s="75"/>
      <c r="Z34" s="74"/>
    </row>
    <row r="35" spans="1:27" ht="25.2" customHeight="1">
      <c r="A35" s="41"/>
      <c r="B35" s="41"/>
      <c r="C35" s="52" t="s">
        <v>66</v>
      </c>
      <c r="D35" s="62">
        <f>SUM(D23:D34)</f>
        <v>329203.86999999988</v>
      </c>
      <c r="E35" s="62">
        <f t="shared" ref="E35:G35" si="4">SUM(E23:E34)</f>
        <v>123546.73999999999</v>
      </c>
      <c r="F35" s="72">
        <f>(D35-E35)/E35</f>
        <v>1.6646099281939766</v>
      </c>
      <c r="G35" s="62">
        <f t="shared" si="4"/>
        <v>54733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77">
        <v>16</v>
      </c>
      <c r="C37" s="68" t="s">
        <v>415</v>
      </c>
      <c r="D37" s="67">
        <v>264</v>
      </c>
      <c r="E37" s="66">
        <v>563.4</v>
      </c>
      <c r="F37" s="70">
        <f t="shared" ref="F37:F42" si="5">(D37-E37)/E37</f>
        <v>-0.53141640042598504</v>
      </c>
      <c r="G37" s="67">
        <v>53</v>
      </c>
      <c r="H37" s="66">
        <v>7</v>
      </c>
      <c r="I37" s="66">
        <f>G37/H37</f>
        <v>7.5714285714285712</v>
      </c>
      <c r="J37" s="66">
        <v>3</v>
      </c>
      <c r="K37" s="66">
        <v>4</v>
      </c>
      <c r="L37" s="67">
        <v>8919</v>
      </c>
      <c r="M37" s="67">
        <v>1708</v>
      </c>
      <c r="N37" s="65">
        <v>44435</v>
      </c>
      <c r="O37" s="64" t="s">
        <v>84</v>
      </c>
      <c r="P37" s="61"/>
      <c r="Q37" s="73"/>
      <c r="R37" s="73"/>
      <c r="S37" s="73"/>
      <c r="T37" s="73"/>
      <c r="U37" s="74"/>
      <c r="V37" s="74"/>
      <c r="W37" s="60"/>
      <c r="X37" s="75"/>
      <c r="Y37" s="74"/>
      <c r="Z37" s="75"/>
    </row>
    <row r="38" spans="1:27" ht="25.35" customHeight="1">
      <c r="A38" s="63">
        <v>22</v>
      </c>
      <c r="B38" s="77">
        <v>18</v>
      </c>
      <c r="C38" s="68" t="s">
        <v>446</v>
      </c>
      <c r="D38" s="67">
        <v>259</v>
      </c>
      <c r="E38" s="67">
        <v>205</v>
      </c>
      <c r="F38" s="70">
        <f t="shared" si="5"/>
        <v>0.26341463414634148</v>
      </c>
      <c r="G38" s="67">
        <v>42</v>
      </c>
      <c r="H38" s="66">
        <v>3</v>
      </c>
      <c r="I38" s="66">
        <f>G38/H38</f>
        <v>14</v>
      </c>
      <c r="J38" s="66">
        <v>2</v>
      </c>
      <c r="K38" s="70" t="s">
        <v>36</v>
      </c>
      <c r="L38" s="67">
        <v>1929</v>
      </c>
      <c r="M38" s="67">
        <v>422</v>
      </c>
      <c r="N38" s="65">
        <v>44428</v>
      </c>
      <c r="O38" s="64" t="s">
        <v>80</v>
      </c>
      <c r="P38" s="61"/>
      <c r="Q38" s="73"/>
      <c r="R38" s="73"/>
      <c r="S38" s="73"/>
      <c r="T38" s="73"/>
      <c r="U38" s="74"/>
      <c r="V38" s="74"/>
      <c r="W38" s="60"/>
      <c r="X38" s="75"/>
      <c r="Y38" s="74"/>
      <c r="Z38" s="75"/>
    </row>
    <row r="39" spans="1:27" ht="25.35" customHeight="1">
      <c r="A39" s="63">
        <v>23</v>
      </c>
      <c r="B39" s="77">
        <v>22</v>
      </c>
      <c r="C39" s="68" t="s">
        <v>429</v>
      </c>
      <c r="D39" s="67">
        <v>216</v>
      </c>
      <c r="E39" s="66">
        <v>203</v>
      </c>
      <c r="F39" s="70">
        <f t="shared" si="5"/>
        <v>6.4039408866995079E-2</v>
      </c>
      <c r="G39" s="67">
        <v>32</v>
      </c>
      <c r="H39" s="66" t="s">
        <v>36</v>
      </c>
      <c r="I39" s="66" t="s">
        <v>36</v>
      </c>
      <c r="J39" s="66">
        <v>1</v>
      </c>
      <c r="K39" s="66">
        <v>7</v>
      </c>
      <c r="L39" s="67">
        <v>3769</v>
      </c>
      <c r="M39" s="67">
        <v>668</v>
      </c>
      <c r="N39" s="65">
        <v>44414</v>
      </c>
      <c r="O39" s="64" t="s">
        <v>296</v>
      </c>
      <c r="P39" s="61"/>
      <c r="Q39" s="73"/>
      <c r="R39" s="73"/>
      <c r="S39" s="73"/>
      <c r="T39" s="73"/>
      <c r="U39" s="74"/>
      <c r="V39" s="74"/>
      <c r="W39" s="60"/>
      <c r="X39" s="75"/>
      <c r="Y39" s="74"/>
      <c r="Z39" s="75"/>
    </row>
    <row r="40" spans="1:27" ht="25.35" customHeight="1">
      <c r="A40" s="63">
        <v>24</v>
      </c>
      <c r="B40" s="77">
        <v>23</v>
      </c>
      <c r="C40" s="68" t="s">
        <v>414</v>
      </c>
      <c r="D40" s="67">
        <v>208</v>
      </c>
      <c r="E40" s="66">
        <v>1364.9</v>
      </c>
      <c r="F40" s="70">
        <f t="shared" si="5"/>
        <v>-0.84760788336141846</v>
      </c>
      <c r="G40" s="67">
        <v>41</v>
      </c>
      <c r="H40" s="66">
        <v>3</v>
      </c>
      <c r="I40" s="66">
        <f>G40/H40</f>
        <v>13.666666666666666</v>
      </c>
      <c r="J40" s="66">
        <v>1</v>
      </c>
      <c r="K40" s="66">
        <v>4</v>
      </c>
      <c r="L40" s="67">
        <v>12449.89</v>
      </c>
      <c r="M40" s="67">
        <v>2348</v>
      </c>
      <c r="N40" s="65">
        <v>44435</v>
      </c>
      <c r="O40" s="64" t="s">
        <v>50</v>
      </c>
      <c r="P40" s="61"/>
      <c r="Q40" s="73"/>
      <c r="R40" s="73"/>
      <c r="S40" s="73"/>
      <c r="T40" s="73"/>
      <c r="U40" s="74"/>
      <c r="V40" s="74"/>
      <c r="W40" s="60"/>
      <c r="X40" s="75"/>
      <c r="Y40" s="74"/>
      <c r="Z40" s="75"/>
    </row>
    <row r="41" spans="1:27" ht="25.35" customHeight="1">
      <c r="A41" s="63">
        <v>25</v>
      </c>
      <c r="B41" s="63">
        <v>21</v>
      </c>
      <c r="C41" s="71" t="s">
        <v>216</v>
      </c>
      <c r="D41" s="67">
        <v>128</v>
      </c>
      <c r="E41" s="66">
        <v>42</v>
      </c>
      <c r="F41" s="70">
        <f t="shared" si="5"/>
        <v>2.0476190476190474</v>
      </c>
      <c r="G41" s="67">
        <v>24</v>
      </c>
      <c r="H41" s="66">
        <v>1</v>
      </c>
      <c r="I41" s="66">
        <f>G41/H41</f>
        <v>24</v>
      </c>
      <c r="J41" s="66">
        <v>1</v>
      </c>
      <c r="K41" s="66" t="s">
        <v>36</v>
      </c>
      <c r="L41" s="67">
        <v>24044</v>
      </c>
      <c r="M41" s="67">
        <v>4252</v>
      </c>
      <c r="N41" s="65">
        <v>44323</v>
      </c>
      <c r="O41" s="64" t="s">
        <v>43</v>
      </c>
      <c r="P41" s="61"/>
      <c r="R41" s="54"/>
      <c r="T41" s="61"/>
      <c r="U41" s="60"/>
      <c r="V41" s="60"/>
      <c r="W41" s="61"/>
      <c r="X41" s="60"/>
      <c r="Y41" s="60"/>
      <c r="Z41" s="60"/>
    </row>
    <row r="42" spans="1:27" ht="25.35" customHeight="1">
      <c r="A42" s="63">
        <v>26</v>
      </c>
      <c r="B42" s="77">
        <v>28</v>
      </c>
      <c r="C42" s="68" t="s">
        <v>447</v>
      </c>
      <c r="D42" s="67">
        <v>106.8</v>
      </c>
      <c r="E42" s="66">
        <v>2666.4</v>
      </c>
      <c r="F42" s="70">
        <f t="shared" si="5"/>
        <v>-0.95994599459945984</v>
      </c>
      <c r="G42" s="67">
        <v>28</v>
      </c>
      <c r="H42" s="66">
        <v>9</v>
      </c>
      <c r="I42" s="66">
        <f>G42/H42</f>
        <v>3.1111111111111112</v>
      </c>
      <c r="J42" s="66">
        <v>4</v>
      </c>
      <c r="K42" s="66">
        <v>2</v>
      </c>
      <c r="L42" s="67">
        <v>2773</v>
      </c>
      <c r="M42" s="67">
        <v>484</v>
      </c>
      <c r="N42" s="65">
        <v>44449</v>
      </c>
      <c r="O42" s="64" t="s">
        <v>84</v>
      </c>
      <c r="P42" s="9"/>
      <c r="Q42" s="73"/>
      <c r="R42" s="73"/>
      <c r="S42" s="73"/>
      <c r="T42" s="73"/>
      <c r="U42" s="74"/>
      <c r="V42" s="74"/>
      <c r="W42" s="75"/>
      <c r="X42" s="60"/>
      <c r="Y42" s="74"/>
      <c r="Z42" s="75"/>
      <c r="AA42" s="60"/>
    </row>
    <row r="43" spans="1:27" ht="25.35" customHeight="1">
      <c r="A43" s="63">
        <v>27</v>
      </c>
      <c r="B43" s="77">
        <v>29</v>
      </c>
      <c r="C43" s="55" t="s">
        <v>448</v>
      </c>
      <c r="D43" s="67">
        <v>85</v>
      </c>
      <c r="E43" s="66" t="s">
        <v>36</v>
      </c>
      <c r="F43" s="66" t="s">
        <v>36</v>
      </c>
      <c r="G43" s="67">
        <v>13</v>
      </c>
      <c r="H43" s="66">
        <v>1</v>
      </c>
      <c r="I43" s="66">
        <f>G43/H43</f>
        <v>13</v>
      </c>
      <c r="J43" s="66">
        <v>1</v>
      </c>
      <c r="K43" s="66" t="s">
        <v>36</v>
      </c>
      <c r="L43" s="67">
        <v>29873.42</v>
      </c>
      <c r="M43" s="67">
        <v>5287</v>
      </c>
      <c r="N43" s="65">
        <v>44316</v>
      </c>
      <c r="O43" s="64" t="s">
        <v>80</v>
      </c>
      <c r="P43" s="61"/>
      <c r="Q43" s="73"/>
      <c r="R43" s="73"/>
      <c r="S43" s="73"/>
      <c r="T43" s="73"/>
      <c r="U43" s="74"/>
      <c r="V43" s="74"/>
      <c r="W43" s="75"/>
      <c r="X43" s="74"/>
      <c r="Y43" s="60"/>
      <c r="Z43" s="75"/>
    </row>
    <row r="44" spans="1:27" ht="25.35" customHeight="1">
      <c r="A44" s="63">
        <v>28</v>
      </c>
      <c r="B44" s="79">
        <v>32</v>
      </c>
      <c r="C44" s="68" t="s">
        <v>449</v>
      </c>
      <c r="D44" s="67">
        <v>45</v>
      </c>
      <c r="E44" s="66">
        <v>86</v>
      </c>
      <c r="F44" s="70">
        <f>(D44-E44)/E44</f>
        <v>-0.47674418604651164</v>
      </c>
      <c r="G44" s="67">
        <v>7</v>
      </c>
      <c r="H44" s="66" t="s">
        <v>36</v>
      </c>
      <c r="I44" s="66" t="s">
        <v>36</v>
      </c>
      <c r="J44" s="66">
        <v>1</v>
      </c>
      <c r="K44" s="66">
        <v>6</v>
      </c>
      <c r="L44" s="67">
        <f>1957+D44</f>
        <v>2002</v>
      </c>
      <c r="M44" s="67">
        <f>367+G44</f>
        <v>374</v>
      </c>
      <c r="N44" s="65">
        <v>44421</v>
      </c>
      <c r="O44" s="53" t="s">
        <v>82</v>
      </c>
      <c r="P44" s="61"/>
      <c r="Q44" s="73"/>
      <c r="R44" s="73"/>
      <c r="S44" s="73"/>
      <c r="T44" s="73"/>
      <c r="U44" s="74"/>
      <c r="V44" s="74"/>
      <c r="W44" s="75"/>
      <c r="X44" s="60"/>
      <c r="Y44" s="74"/>
      <c r="Z44" s="75"/>
    </row>
    <row r="45" spans="1:27" ht="25.35" customHeight="1">
      <c r="A45" s="41"/>
      <c r="B45" s="41"/>
      <c r="C45" s="52" t="s">
        <v>75</v>
      </c>
      <c r="D45" s="62">
        <f>SUM(D35:D44)</f>
        <v>330515.66999999987</v>
      </c>
      <c r="E45" s="62">
        <f t="shared" ref="E45:G45" si="6">SUM(E35:E44)</f>
        <v>128677.43999999997</v>
      </c>
      <c r="F45" s="72">
        <f>(D45-E45)/E45</f>
        <v>1.5685595703489279</v>
      </c>
      <c r="G45" s="62">
        <f t="shared" si="6"/>
        <v>54973</v>
      </c>
      <c r="H45" s="62"/>
      <c r="I45" s="43"/>
      <c r="J45" s="42"/>
      <c r="K45" s="44"/>
      <c r="L45" s="45"/>
      <c r="M45" s="49"/>
      <c r="N45" s="46"/>
      <c r="O45" s="53"/>
    </row>
    <row r="46" spans="1:27" ht="23.1" customHeight="1"/>
    <row r="47" spans="1:27" ht="17.25" customHeight="1"/>
    <row r="60" spans="16:18">
      <c r="R60" s="61"/>
    </row>
    <row r="63" spans="16:18">
      <c r="P63" s="61"/>
    </row>
    <row r="67" ht="12" customHeight="1"/>
  </sheetData>
  <sortState xmlns:xlrd2="http://schemas.microsoft.com/office/spreadsheetml/2017/richdata2" ref="C14:O44">
    <sortCondition descending="1" ref="D13:D44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D41E4-C270-4828-9AFA-28F7CB11D70D}">
  <dimension ref="A1:AA76"/>
  <sheetViews>
    <sheetView topLeftCell="A29" zoomScale="60" zoomScaleNormal="60" workbookViewId="0">
      <selection activeCell="L49" sqref="L49:M4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2" style="1" bestFit="1" customWidth="1"/>
    <col min="24" max="24" width="13.6640625" style="1" customWidth="1"/>
    <col min="25" max="25" width="12" style="1" bestFit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450</v>
      </c>
      <c r="F1" s="30"/>
      <c r="G1" s="30"/>
      <c r="H1" s="30"/>
      <c r="I1" s="30"/>
    </row>
    <row r="2" spans="1:27" ht="19.5" customHeight="1">
      <c r="E2" s="30" t="s">
        <v>451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 ht="21.6">
      <c r="A6" s="207"/>
      <c r="B6" s="207"/>
      <c r="C6" s="212"/>
      <c r="D6" s="32" t="s">
        <v>443</v>
      </c>
      <c r="E6" s="32" t="s">
        <v>452</v>
      </c>
      <c r="F6" s="212"/>
      <c r="G6" s="32" t="s">
        <v>443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 ht="21.6">
      <c r="A10" s="207"/>
      <c r="B10" s="207"/>
      <c r="C10" s="212"/>
      <c r="D10" s="84" t="s">
        <v>444</v>
      </c>
      <c r="E10" s="84" t="s">
        <v>453</v>
      </c>
      <c r="F10" s="212"/>
      <c r="G10" s="84" t="s">
        <v>444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2"/>
      <c r="X12" s="60"/>
      <c r="Y12" s="60"/>
      <c r="Z12" s="4"/>
    </row>
    <row r="13" spans="1:27" ht="25.35" customHeight="1">
      <c r="A13" s="63">
        <v>1</v>
      </c>
      <c r="B13" s="63" t="s">
        <v>34</v>
      </c>
      <c r="C13" s="68" t="s">
        <v>411</v>
      </c>
      <c r="D13" s="67">
        <v>34927</v>
      </c>
      <c r="E13" s="66" t="s">
        <v>36</v>
      </c>
      <c r="F13" s="66" t="s">
        <v>36</v>
      </c>
      <c r="G13" s="67">
        <v>5725</v>
      </c>
      <c r="H13" s="66" t="s">
        <v>36</v>
      </c>
      <c r="I13" s="66" t="s">
        <v>36</v>
      </c>
      <c r="J13" s="66">
        <v>16</v>
      </c>
      <c r="K13" s="66">
        <v>1</v>
      </c>
      <c r="L13" s="67">
        <v>41003</v>
      </c>
      <c r="M13" s="67">
        <v>6611</v>
      </c>
      <c r="N13" s="65">
        <v>44449</v>
      </c>
      <c r="O13" s="64" t="s">
        <v>47</v>
      </c>
      <c r="P13" s="61"/>
      <c r="R13" s="54"/>
      <c r="T13" s="61"/>
      <c r="U13" s="60"/>
      <c r="V13" s="60"/>
      <c r="W13" s="61"/>
      <c r="X13" s="60"/>
      <c r="Y13" s="60"/>
      <c r="Z13" s="60"/>
    </row>
    <row r="14" spans="1:27" ht="25.35" customHeight="1">
      <c r="A14" s="63">
        <v>2</v>
      </c>
      <c r="B14" s="63">
        <v>1</v>
      </c>
      <c r="C14" s="68" t="s">
        <v>413</v>
      </c>
      <c r="D14" s="67">
        <v>24471.29</v>
      </c>
      <c r="E14" s="66">
        <v>35791.26</v>
      </c>
      <c r="F14" s="70">
        <f>(D14-E14)/E14</f>
        <v>-0.31627749344393019</v>
      </c>
      <c r="G14" s="67">
        <v>3636</v>
      </c>
      <c r="H14" s="66">
        <v>222</v>
      </c>
      <c r="I14" s="66">
        <f t="shared" ref="I14:I22" si="0">G14/H14</f>
        <v>16.378378378378379</v>
      </c>
      <c r="J14" s="66">
        <v>10</v>
      </c>
      <c r="K14" s="66">
        <v>2</v>
      </c>
      <c r="L14" s="67">
        <v>60263</v>
      </c>
      <c r="M14" s="67">
        <v>9263</v>
      </c>
      <c r="N14" s="65">
        <v>44442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4"/>
      <c r="Y14" s="75"/>
      <c r="Z14" s="60"/>
      <c r="AA14" s="60"/>
    </row>
    <row r="15" spans="1:27" ht="25.35" customHeight="1">
      <c r="A15" s="63">
        <v>3</v>
      </c>
      <c r="B15" s="63" t="s">
        <v>58</v>
      </c>
      <c r="C15" s="68" t="s">
        <v>193</v>
      </c>
      <c r="D15" s="67">
        <v>13662.94</v>
      </c>
      <c r="E15" s="66" t="s">
        <v>36</v>
      </c>
      <c r="F15" s="66" t="s">
        <v>36</v>
      </c>
      <c r="G15" s="67">
        <v>1886</v>
      </c>
      <c r="H15" s="66">
        <v>15</v>
      </c>
      <c r="I15" s="66">
        <f t="shared" si="0"/>
        <v>125.73333333333333</v>
      </c>
      <c r="J15" s="66">
        <v>9</v>
      </c>
      <c r="K15" s="66">
        <v>0</v>
      </c>
      <c r="L15" s="67">
        <v>13662.94</v>
      </c>
      <c r="M15" s="67">
        <v>1886</v>
      </c>
      <c r="N15" s="65" t="s">
        <v>60</v>
      </c>
      <c r="O15" s="64" t="s">
        <v>56</v>
      </c>
      <c r="P15" s="61"/>
      <c r="Q15" s="73"/>
      <c r="R15" s="73"/>
      <c r="S15" s="73"/>
      <c r="T15" s="73"/>
      <c r="U15" s="74"/>
      <c r="V15" s="74"/>
      <c r="W15" s="60"/>
      <c r="X15" s="75"/>
      <c r="Y15" s="74"/>
      <c r="Z15" s="75"/>
    </row>
    <row r="16" spans="1:27" ht="25.35" customHeight="1">
      <c r="A16" s="63">
        <v>4</v>
      </c>
      <c r="B16" s="63">
        <v>4</v>
      </c>
      <c r="C16" s="68" t="s">
        <v>400</v>
      </c>
      <c r="D16" s="67">
        <v>12450.2</v>
      </c>
      <c r="E16" s="66">
        <v>14396.57</v>
      </c>
      <c r="F16" s="70">
        <f t="shared" ref="F16:F21" si="1">(D16-E16)/E16</f>
        <v>-0.13519678645677402</v>
      </c>
      <c r="G16" s="67">
        <v>2043</v>
      </c>
      <c r="H16" s="66">
        <v>128</v>
      </c>
      <c r="I16" s="66">
        <f t="shared" si="0"/>
        <v>15.9609375</v>
      </c>
      <c r="J16" s="66">
        <v>8</v>
      </c>
      <c r="K16" s="66">
        <v>5</v>
      </c>
      <c r="L16" s="67">
        <v>130599</v>
      </c>
      <c r="M16" s="67">
        <v>21266</v>
      </c>
      <c r="N16" s="65">
        <v>44421</v>
      </c>
      <c r="O16" s="64" t="s">
        <v>43</v>
      </c>
      <c r="P16" s="61"/>
      <c r="Q16" s="73"/>
      <c r="R16" s="73"/>
      <c r="S16" s="73"/>
      <c r="T16" s="73"/>
      <c r="U16" s="74"/>
      <c r="V16" s="74"/>
      <c r="W16" s="60"/>
      <c r="X16" s="75"/>
      <c r="Y16" s="74"/>
      <c r="Z16" s="75"/>
    </row>
    <row r="17" spans="1:26" ht="25.35" customHeight="1">
      <c r="A17" s="63">
        <v>5</v>
      </c>
      <c r="B17" s="63">
        <v>2</v>
      </c>
      <c r="C17" s="68" t="s">
        <v>317</v>
      </c>
      <c r="D17" s="67">
        <v>12165.41</v>
      </c>
      <c r="E17" s="66">
        <v>16984.96</v>
      </c>
      <c r="F17" s="70">
        <f t="shared" si="1"/>
        <v>-0.28375397999171026</v>
      </c>
      <c r="G17" s="67">
        <v>2455</v>
      </c>
      <c r="H17" s="66">
        <v>222</v>
      </c>
      <c r="I17" s="66">
        <f t="shared" si="0"/>
        <v>11.058558558558559</v>
      </c>
      <c r="J17" s="66">
        <v>11</v>
      </c>
      <c r="K17" s="66">
        <v>4</v>
      </c>
      <c r="L17" s="67">
        <v>136514</v>
      </c>
      <c r="M17" s="67">
        <v>29770</v>
      </c>
      <c r="N17" s="65">
        <v>44428</v>
      </c>
      <c r="O17" s="64" t="s">
        <v>39</v>
      </c>
      <c r="P17" s="61"/>
      <c r="Q17" s="73"/>
      <c r="R17" s="73"/>
      <c r="S17" s="73"/>
      <c r="T17" s="73"/>
      <c r="U17" s="74"/>
      <c r="V17" s="74"/>
      <c r="W17" s="60"/>
      <c r="X17" s="75"/>
      <c r="Y17" s="74"/>
      <c r="Z17" s="75"/>
    </row>
    <row r="18" spans="1:26" ht="25.35" customHeight="1">
      <c r="A18" s="63">
        <v>6</v>
      </c>
      <c r="B18" s="63">
        <v>3</v>
      </c>
      <c r="C18" s="68" t="s">
        <v>410</v>
      </c>
      <c r="D18" s="67">
        <v>11346.79</v>
      </c>
      <c r="E18" s="66">
        <v>14615.24</v>
      </c>
      <c r="F18" s="70">
        <f t="shared" si="1"/>
        <v>-0.22363300226339075</v>
      </c>
      <c r="G18" s="67">
        <v>1786</v>
      </c>
      <c r="H18" s="66">
        <v>84</v>
      </c>
      <c r="I18" s="66">
        <f t="shared" si="0"/>
        <v>21.261904761904763</v>
      </c>
      <c r="J18" s="66">
        <v>8</v>
      </c>
      <c r="K18" s="66">
        <v>2</v>
      </c>
      <c r="L18" s="67">
        <v>26171.73</v>
      </c>
      <c r="M18" s="67">
        <v>4140</v>
      </c>
      <c r="N18" s="65">
        <v>44442</v>
      </c>
      <c r="O18" s="64" t="s">
        <v>56</v>
      </c>
      <c r="P18" s="61"/>
      <c r="Q18" s="73"/>
      <c r="R18" s="73"/>
      <c r="S18" s="73"/>
      <c r="T18" s="73"/>
      <c r="U18" s="74"/>
      <c r="V18" s="74"/>
      <c r="W18" s="60"/>
      <c r="X18" s="75"/>
      <c r="Y18" s="74"/>
      <c r="Z18" s="75"/>
    </row>
    <row r="19" spans="1:26" ht="25.35" customHeight="1">
      <c r="A19" s="63">
        <v>7</v>
      </c>
      <c r="B19" s="63">
        <v>5</v>
      </c>
      <c r="C19" s="68" t="s">
        <v>373</v>
      </c>
      <c r="D19" s="67">
        <v>5235.18</v>
      </c>
      <c r="E19" s="66">
        <v>8274.02</v>
      </c>
      <c r="F19" s="70">
        <f t="shared" si="1"/>
        <v>-0.36727491594170669</v>
      </c>
      <c r="G19" s="67">
        <v>1096</v>
      </c>
      <c r="H19" s="66">
        <v>120</v>
      </c>
      <c r="I19" s="66">
        <f t="shared" si="0"/>
        <v>9.1333333333333329</v>
      </c>
      <c r="J19" s="66">
        <v>8</v>
      </c>
      <c r="K19" s="66">
        <v>2</v>
      </c>
      <c r="L19" s="67">
        <v>18146.14</v>
      </c>
      <c r="M19" s="67">
        <v>4078</v>
      </c>
      <c r="N19" s="65">
        <v>44442</v>
      </c>
      <c r="O19" s="64" t="s">
        <v>101</v>
      </c>
      <c r="P19" s="61"/>
      <c r="Q19" s="73"/>
      <c r="R19" s="73"/>
      <c r="S19" s="73"/>
      <c r="T19" s="73"/>
      <c r="U19" s="74"/>
      <c r="V19" s="74"/>
      <c r="W19" s="60"/>
      <c r="X19" s="74"/>
      <c r="Y19" s="75"/>
      <c r="Z19" s="75"/>
    </row>
    <row r="20" spans="1:26" ht="25.35" customHeight="1">
      <c r="A20" s="63">
        <v>8</v>
      </c>
      <c r="B20" s="63">
        <v>6</v>
      </c>
      <c r="C20" s="68" t="s">
        <v>395</v>
      </c>
      <c r="D20" s="67">
        <v>4315.62</v>
      </c>
      <c r="E20" s="66">
        <v>7963.48</v>
      </c>
      <c r="F20" s="70">
        <f t="shared" si="1"/>
        <v>-0.4580736060114422</v>
      </c>
      <c r="G20" s="67">
        <v>862</v>
      </c>
      <c r="H20" s="66">
        <v>94</v>
      </c>
      <c r="I20" s="66">
        <f t="shared" si="0"/>
        <v>9.1702127659574462</v>
      </c>
      <c r="J20" s="66">
        <v>9</v>
      </c>
      <c r="K20" s="66">
        <v>8</v>
      </c>
      <c r="L20" s="67">
        <v>216514</v>
      </c>
      <c r="M20" s="67">
        <v>46929</v>
      </c>
      <c r="N20" s="65">
        <v>44400</v>
      </c>
      <c r="O20" s="64" t="s">
        <v>43</v>
      </c>
      <c r="P20" s="61"/>
      <c r="Q20" s="73"/>
      <c r="R20" s="73"/>
      <c r="S20" s="73"/>
      <c r="T20" s="73"/>
      <c r="U20" s="74"/>
      <c r="V20" s="74"/>
      <c r="W20" s="60"/>
      <c r="X20" s="75"/>
      <c r="Y20" s="74"/>
      <c r="Z20" s="75"/>
    </row>
    <row r="21" spans="1:26" ht="25.35" customHeight="1">
      <c r="A21" s="63">
        <v>9</v>
      </c>
      <c r="B21" s="63">
        <v>7</v>
      </c>
      <c r="C21" s="68" t="s">
        <v>436</v>
      </c>
      <c r="D21" s="67">
        <v>4082.79</v>
      </c>
      <c r="E21" s="66">
        <v>7306.11</v>
      </c>
      <c r="F21" s="70">
        <f t="shared" si="1"/>
        <v>-0.44118142212476952</v>
      </c>
      <c r="G21" s="67">
        <v>702</v>
      </c>
      <c r="H21" s="66">
        <v>60</v>
      </c>
      <c r="I21" s="66">
        <f t="shared" si="0"/>
        <v>11.7</v>
      </c>
      <c r="J21" s="66">
        <v>10</v>
      </c>
      <c r="K21" s="66">
        <v>2</v>
      </c>
      <c r="L21" s="67">
        <v>11824.9</v>
      </c>
      <c r="M21" s="67">
        <v>2000</v>
      </c>
      <c r="N21" s="65">
        <v>44442</v>
      </c>
      <c r="O21" s="64" t="s">
        <v>41</v>
      </c>
      <c r="P21" s="61"/>
      <c r="Q21" s="73"/>
      <c r="R21" s="73"/>
      <c r="S21" s="73"/>
      <c r="T21" s="73"/>
      <c r="U21" s="74"/>
      <c r="V21" s="74"/>
      <c r="W21" s="60"/>
      <c r="X21" s="75"/>
      <c r="Y21" s="74"/>
      <c r="Z21" s="75"/>
    </row>
    <row r="22" spans="1:26" ht="25.35" customHeight="1">
      <c r="A22" s="63">
        <v>10</v>
      </c>
      <c r="B22" s="63" t="s">
        <v>34</v>
      </c>
      <c r="C22" s="68" t="s">
        <v>438</v>
      </c>
      <c r="D22" s="67">
        <v>3192.07</v>
      </c>
      <c r="E22" s="66" t="s">
        <v>36</v>
      </c>
      <c r="F22" s="66" t="s">
        <v>36</v>
      </c>
      <c r="G22" s="67">
        <v>744</v>
      </c>
      <c r="H22" s="66">
        <v>186</v>
      </c>
      <c r="I22" s="66">
        <f t="shared" si="0"/>
        <v>4</v>
      </c>
      <c r="J22" s="66">
        <v>16</v>
      </c>
      <c r="K22" s="66">
        <v>1</v>
      </c>
      <c r="L22" s="67">
        <v>3192.07</v>
      </c>
      <c r="M22" s="67">
        <v>744</v>
      </c>
      <c r="N22" s="65">
        <v>44449</v>
      </c>
      <c r="O22" s="64" t="s">
        <v>41</v>
      </c>
      <c r="P22" s="61"/>
      <c r="Q22" s="73"/>
      <c r="R22" s="73"/>
      <c r="S22" s="73"/>
      <c r="T22" s="73"/>
      <c r="U22" s="74"/>
      <c r="V22" s="74"/>
      <c r="W22" s="60"/>
      <c r="X22" s="75"/>
      <c r="Y22" s="74"/>
      <c r="Z22" s="75"/>
    </row>
    <row r="23" spans="1:26" ht="25.35" customHeight="1">
      <c r="A23" s="41"/>
      <c r="B23" s="41"/>
      <c r="C23" s="52" t="s">
        <v>52</v>
      </c>
      <c r="D23" s="62">
        <f>SUM(D13:D22)</f>
        <v>125849.29</v>
      </c>
      <c r="E23" s="62">
        <f t="shared" ref="E23:G23" si="2">SUM(E13:E22)</f>
        <v>105331.64000000001</v>
      </c>
      <c r="F23" s="20">
        <f t="shared" ref="F23" si="3">(D23-E23)/E23</f>
        <v>0.19479094790511167</v>
      </c>
      <c r="G23" s="62">
        <f t="shared" si="2"/>
        <v>20935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 t="s">
        <v>34</v>
      </c>
      <c r="C25" s="68" t="s">
        <v>447</v>
      </c>
      <c r="D25" s="67">
        <v>2666.4</v>
      </c>
      <c r="E25" s="66" t="s">
        <v>36</v>
      </c>
      <c r="F25" s="66" t="s">
        <v>36</v>
      </c>
      <c r="G25" s="67">
        <v>456</v>
      </c>
      <c r="H25" s="66">
        <v>115</v>
      </c>
      <c r="I25" s="66">
        <f>G25/H25</f>
        <v>3.965217391304348</v>
      </c>
      <c r="J25" s="66">
        <v>15</v>
      </c>
      <c r="K25" s="66">
        <v>1</v>
      </c>
      <c r="L25" s="67">
        <v>2666</v>
      </c>
      <c r="M25" s="67">
        <v>456</v>
      </c>
      <c r="N25" s="65">
        <v>44449</v>
      </c>
      <c r="O25" s="53" t="s">
        <v>84</v>
      </c>
      <c r="P25" s="61"/>
      <c r="Q25" s="73"/>
      <c r="R25" s="73"/>
      <c r="S25" s="73"/>
      <c r="T25" s="73"/>
      <c r="U25" s="74"/>
      <c r="V25" s="74"/>
      <c r="W25" s="60"/>
      <c r="X25" s="75"/>
      <c r="Y25" s="74"/>
      <c r="Z25" s="75"/>
    </row>
    <row r="26" spans="1:26" ht="25.35" customHeight="1">
      <c r="A26" s="63">
        <v>12</v>
      </c>
      <c r="B26" s="63" t="s">
        <v>34</v>
      </c>
      <c r="C26" s="68" t="s">
        <v>445</v>
      </c>
      <c r="D26" s="67">
        <v>2612</v>
      </c>
      <c r="E26" s="66" t="s">
        <v>36</v>
      </c>
      <c r="F26" s="66" t="s">
        <v>36</v>
      </c>
      <c r="G26" s="67">
        <v>448</v>
      </c>
      <c r="H26" s="66" t="s">
        <v>36</v>
      </c>
      <c r="I26" s="66" t="s">
        <v>36</v>
      </c>
      <c r="J26" s="66">
        <v>4</v>
      </c>
      <c r="K26" s="66">
        <v>1</v>
      </c>
      <c r="L26" s="67">
        <v>2612</v>
      </c>
      <c r="M26" s="67">
        <v>448</v>
      </c>
      <c r="N26" s="65">
        <v>44449</v>
      </c>
      <c r="O26" s="64" t="s">
        <v>47</v>
      </c>
      <c r="P26" s="61"/>
      <c r="Q26" s="73"/>
      <c r="R26" s="73"/>
      <c r="S26" s="73"/>
      <c r="T26" s="73"/>
      <c r="U26" s="74"/>
      <c r="V26" s="74"/>
      <c r="W26" s="60"/>
      <c r="X26" s="75"/>
      <c r="Y26" s="74"/>
      <c r="Z26" s="75"/>
    </row>
    <row r="27" spans="1:26" ht="25.35" customHeight="1">
      <c r="A27" s="63">
        <v>13</v>
      </c>
      <c r="B27" s="63">
        <v>9</v>
      </c>
      <c r="C27" s="68" t="s">
        <v>403</v>
      </c>
      <c r="D27" s="67">
        <v>2552.1600000000003</v>
      </c>
      <c r="E27" s="66">
        <v>3051.1499999999996</v>
      </c>
      <c r="F27" s="70">
        <f>(D27-E27)/E27</f>
        <v>-0.16354161545646703</v>
      </c>
      <c r="G27" s="67">
        <v>495</v>
      </c>
      <c r="H27" s="66">
        <v>16</v>
      </c>
      <c r="I27" s="66">
        <f t="shared" ref="I27:I34" si="4">G27/H27</f>
        <v>30.9375</v>
      </c>
      <c r="J27" s="66">
        <v>8</v>
      </c>
      <c r="K27" s="66">
        <v>5</v>
      </c>
      <c r="L27" s="67">
        <v>38125.370000000003</v>
      </c>
      <c r="M27" s="67">
        <v>6971</v>
      </c>
      <c r="N27" s="65">
        <v>44421</v>
      </c>
      <c r="O27" s="64" t="s">
        <v>404</v>
      </c>
      <c r="P27" s="61"/>
      <c r="Q27" s="73"/>
      <c r="R27" s="73"/>
      <c r="S27" s="73"/>
      <c r="T27" s="73"/>
      <c r="U27" s="74"/>
      <c r="V27" s="74"/>
      <c r="W27" s="60"/>
      <c r="X27" s="75"/>
      <c r="Y27" s="75"/>
      <c r="Z27" s="74"/>
    </row>
    <row r="28" spans="1:26" ht="25.35" customHeight="1">
      <c r="A28" s="63">
        <v>14</v>
      </c>
      <c r="B28" s="63">
        <v>15</v>
      </c>
      <c r="C28" s="68" t="s">
        <v>420</v>
      </c>
      <c r="D28" s="67">
        <v>2175.41</v>
      </c>
      <c r="E28" s="66">
        <v>2090.13</v>
      </c>
      <c r="F28" s="70">
        <f>(D28-E28)/E28</f>
        <v>4.080128987192172E-2</v>
      </c>
      <c r="G28" s="67">
        <v>335</v>
      </c>
      <c r="H28" s="66">
        <v>14</v>
      </c>
      <c r="I28" s="66">
        <f t="shared" si="4"/>
        <v>23.928571428571427</v>
      </c>
      <c r="J28" s="66">
        <v>1</v>
      </c>
      <c r="K28" s="66">
        <v>9</v>
      </c>
      <c r="L28" s="67">
        <v>85583.87</v>
      </c>
      <c r="M28" s="67">
        <v>13769</v>
      </c>
      <c r="N28" s="65">
        <v>44393</v>
      </c>
      <c r="O28" s="64" t="s">
        <v>142</v>
      </c>
      <c r="P28" s="61"/>
      <c r="Q28" s="73"/>
      <c r="R28" s="73"/>
      <c r="S28" s="73"/>
      <c r="T28" s="73"/>
      <c r="U28" s="74"/>
      <c r="V28" s="74"/>
      <c r="W28" s="60"/>
      <c r="X28" s="75"/>
      <c r="Y28" s="75"/>
      <c r="Z28" s="74"/>
    </row>
    <row r="29" spans="1:26" ht="25.35" customHeight="1">
      <c r="A29" s="63">
        <v>15</v>
      </c>
      <c r="B29" s="63">
        <v>20</v>
      </c>
      <c r="C29" s="68" t="s">
        <v>224</v>
      </c>
      <c r="D29" s="67">
        <v>1598</v>
      </c>
      <c r="E29" s="67">
        <v>552</v>
      </c>
      <c r="F29" s="70">
        <f>(D29-E29)/E29</f>
        <v>1.894927536231884</v>
      </c>
      <c r="G29" s="67">
        <v>377</v>
      </c>
      <c r="H29" s="66">
        <v>9</v>
      </c>
      <c r="I29" s="66">
        <f t="shared" si="4"/>
        <v>41.888888888888886</v>
      </c>
      <c r="J29" s="66">
        <v>2</v>
      </c>
      <c r="K29" s="66">
        <v>4</v>
      </c>
      <c r="L29" s="67">
        <v>9310.7599999999984</v>
      </c>
      <c r="M29" s="67">
        <v>1988</v>
      </c>
      <c r="N29" s="65">
        <v>44421</v>
      </c>
      <c r="O29" s="64" t="s">
        <v>50</v>
      </c>
      <c r="P29" s="61"/>
      <c r="Q29" s="73"/>
      <c r="R29" s="73"/>
      <c r="S29" s="73"/>
      <c r="T29" s="73"/>
      <c r="U29" s="74"/>
      <c r="V29" s="74"/>
      <c r="W29" s="60"/>
      <c r="X29" s="75"/>
      <c r="Y29" s="75"/>
      <c r="Z29" s="74"/>
    </row>
    <row r="30" spans="1:26" ht="25.35" customHeight="1">
      <c r="A30" s="63">
        <v>16</v>
      </c>
      <c r="B30" s="63">
        <v>13</v>
      </c>
      <c r="C30" s="68" t="s">
        <v>414</v>
      </c>
      <c r="D30" s="67">
        <v>1364.9</v>
      </c>
      <c r="E30" s="66">
        <v>2288.62</v>
      </c>
      <c r="F30" s="70">
        <f>(D30-E30)/E30</f>
        <v>-0.40361440518740543</v>
      </c>
      <c r="G30" s="67">
        <v>228</v>
      </c>
      <c r="H30" s="66">
        <v>14</v>
      </c>
      <c r="I30" s="66">
        <f t="shared" si="4"/>
        <v>16.285714285714285</v>
      </c>
      <c r="J30" s="66">
        <v>4</v>
      </c>
      <c r="K30" s="66">
        <v>3</v>
      </c>
      <c r="L30" s="67">
        <v>12225.24</v>
      </c>
      <c r="M30" s="67">
        <v>2304</v>
      </c>
      <c r="N30" s="65">
        <v>44435</v>
      </c>
      <c r="O30" s="64" t="s">
        <v>50</v>
      </c>
      <c r="P30" s="61"/>
      <c r="Q30" s="73"/>
      <c r="R30" s="73"/>
      <c r="S30" s="73"/>
      <c r="T30" s="73"/>
      <c r="U30" s="74"/>
      <c r="V30" s="74"/>
      <c r="W30" s="60"/>
      <c r="X30" s="74"/>
      <c r="Y30" s="75"/>
      <c r="Z30" s="75"/>
    </row>
    <row r="31" spans="1:26" ht="25.35" customHeight="1">
      <c r="A31" s="63">
        <v>17</v>
      </c>
      <c r="B31" s="63" t="s">
        <v>58</v>
      </c>
      <c r="C31" s="68" t="s">
        <v>353</v>
      </c>
      <c r="D31" s="67">
        <v>1147.1500000000001</v>
      </c>
      <c r="E31" s="66" t="s">
        <v>36</v>
      </c>
      <c r="F31" s="66" t="s">
        <v>36</v>
      </c>
      <c r="G31" s="67">
        <v>228</v>
      </c>
      <c r="H31" s="66">
        <v>5</v>
      </c>
      <c r="I31" s="66">
        <f t="shared" si="4"/>
        <v>45.6</v>
      </c>
      <c r="J31" s="66">
        <v>4</v>
      </c>
      <c r="K31" s="66">
        <v>0</v>
      </c>
      <c r="L31" s="67">
        <v>1147</v>
      </c>
      <c r="M31" s="67">
        <v>228</v>
      </c>
      <c r="N31" s="65" t="s">
        <v>60</v>
      </c>
      <c r="O31" s="64" t="s">
        <v>37</v>
      </c>
      <c r="P31" s="61"/>
      <c r="Q31" s="73"/>
      <c r="R31" s="73"/>
      <c r="S31" s="73"/>
      <c r="T31" s="73"/>
      <c r="U31" s="74"/>
      <c r="V31" s="74"/>
      <c r="W31" s="60"/>
      <c r="X31" s="74"/>
      <c r="Y31" s="75"/>
      <c r="Z31" s="75"/>
    </row>
    <row r="32" spans="1:26" ht="25.35" customHeight="1">
      <c r="A32" s="63">
        <v>18</v>
      </c>
      <c r="B32" s="63">
        <v>11</v>
      </c>
      <c r="C32" s="68" t="s">
        <v>401</v>
      </c>
      <c r="D32" s="67">
        <v>1136.3999999999999</v>
      </c>
      <c r="E32" s="66">
        <v>2690.2</v>
      </c>
      <c r="F32" s="70">
        <f>(D32-E32)/E32</f>
        <v>-0.57757787525091075</v>
      </c>
      <c r="G32" s="67">
        <v>271</v>
      </c>
      <c r="H32" s="66">
        <v>13</v>
      </c>
      <c r="I32" s="66">
        <f t="shared" si="4"/>
        <v>20.846153846153847</v>
      </c>
      <c r="J32" s="66">
        <v>6</v>
      </c>
      <c r="K32" s="66">
        <v>7</v>
      </c>
      <c r="L32" s="67">
        <v>174922.48999999996</v>
      </c>
      <c r="M32" s="67">
        <v>27905</v>
      </c>
      <c r="N32" s="65">
        <v>44407</v>
      </c>
      <c r="O32" s="64" t="s">
        <v>402</v>
      </c>
      <c r="P32" s="61"/>
      <c r="Q32" s="73"/>
      <c r="R32" s="73"/>
      <c r="S32" s="73"/>
      <c r="T32" s="73"/>
      <c r="U32" s="74"/>
      <c r="V32" s="74"/>
      <c r="W32" s="60"/>
      <c r="X32" s="74"/>
      <c r="Y32" s="75"/>
      <c r="Z32" s="75"/>
    </row>
    <row r="33" spans="1:27" ht="25.35" customHeight="1">
      <c r="A33" s="63">
        <v>19</v>
      </c>
      <c r="B33" s="63">
        <v>12</v>
      </c>
      <c r="C33" s="68" t="s">
        <v>454</v>
      </c>
      <c r="D33" s="67">
        <v>901.39</v>
      </c>
      <c r="E33" s="66">
        <v>2628.07</v>
      </c>
      <c r="F33" s="70">
        <f>(D33-E33)/E33</f>
        <v>-0.65701446308507772</v>
      </c>
      <c r="G33" s="67">
        <v>153</v>
      </c>
      <c r="H33" s="66">
        <v>12</v>
      </c>
      <c r="I33" s="66">
        <f t="shared" si="4"/>
        <v>12.75</v>
      </c>
      <c r="J33" s="66">
        <v>4</v>
      </c>
      <c r="K33" s="66">
        <v>3</v>
      </c>
      <c r="L33" s="67">
        <v>13595.09</v>
      </c>
      <c r="M33" s="67">
        <v>2479</v>
      </c>
      <c r="N33" s="65">
        <v>44435</v>
      </c>
      <c r="O33" s="64" t="s">
        <v>41</v>
      </c>
      <c r="P33" s="61"/>
      <c r="Q33" s="73"/>
      <c r="R33" s="73"/>
      <c r="S33" s="73"/>
      <c r="T33" s="73"/>
      <c r="U33" s="74"/>
      <c r="V33" s="74"/>
      <c r="W33" s="60"/>
      <c r="X33" s="74"/>
      <c r="Y33" s="75"/>
      <c r="Z33" s="75"/>
    </row>
    <row r="34" spans="1:27" ht="25.35" customHeight="1">
      <c r="A34" s="63">
        <v>20</v>
      </c>
      <c r="B34" s="76" t="s">
        <v>58</v>
      </c>
      <c r="C34" s="26" t="s">
        <v>187</v>
      </c>
      <c r="D34" s="67">
        <v>865.43</v>
      </c>
      <c r="E34" s="66" t="s">
        <v>36</v>
      </c>
      <c r="F34" s="66" t="s">
        <v>36</v>
      </c>
      <c r="G34" s="67">
        <v>141</v>
      </c>
      <c r="H34" s="66">
        <v>8</v>
      </c>
      <c r="I34" s="66">
        <f t="shared" si="4"/>
        <v>17.625</v>
      </c>
      <c r="J34" s="66">
        <v>4</v>
      </c>
      <c r="K34" s="66">
        <v>0</v>
      </c>
      <c r="L34" s="67">
        <v>865.43</v>
      </c>
      <c r="M34" s="67">
        <v>141</v>
      </c>
      <c r="N34" s="65" t="s">
        <v>60</v>
      </c>
      <c r="O34" s="64" t="s">
        <v>182</v>
      </c>
      <c r="P34" s="61"/>
      <c r="Q34" s="73"/>
      <c r="R34" s="73"/>
      <c r="S34" s="73"/>
      <c r="T34" s="73"/>
      <c r="U34" s="73"/>
      <c r="V34" s="74"/>
      <c r="W34" s="75"/>
      <c r="X34" s="75"/>
      <c r="Y34" s="60"/>
      <c r="Z34" s="74"/>
    </row>
    <row r="35" spans="1:27" ht="25.35" customHeight="1">
      <c r="A35" s="41"/>
      <c r="B35" s="41"/>
      <c r="C35" s="52" t="s">
        <v>66</v>
      </c>
      <c r="D35" s="62">
        <f>SUM(D23:D34)</f>
        <v>142868.53</v>
      </c>
      <c r="E35" s="62">
        <f t="shared" ref="E35:G35" si="5">SUM(E23:E34)</f>
        <v>118631.81000000001</v>
      </c>
      <c r="F35" s="20">
        <f t="shared" ref="F35" si="6">(D35-E35)/E35</f>
        <v>0.20430203332478855</v>
      </c>
      <c r="G35" s="62">
        <f t="shared" si="5"/>
        <v>24067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63">
        <v>25</v>
      </c>
      <c r="C37" s="55" t="s">
        <v>305</v>
      </c>
      <c r="D37" s="67">
        <v>678</v>
      </c>
      <c r="E37" s="67">
        <v>260</v>
      </c>
      <c r="F37" s="70">
        <f t="shared" ref="F37:F42" si="7">(D37-E37)/E37</f>
        <v>1.6076923076923078</v>
      </c>
      <c r="G37" s="67">
        <v>126</v>
      </c>
      <c r="H37" s="66" t="s">
        <v>36</v>
      </c>
      <c r="I37" s="66" t="s">
        <v>36</v>
      </c>
      <c r="J37" s="66">
        <v>2</v>
      </c>
      <c r="K37" s="66">
        <v>18</v>
      </c>
      <c r="L37" s="67">
        <v>7498.42</v>
      </c>
      <c r="M37" s="67">
        <v>1537</v>
      </c>
      <c r="N37" s="65">
        <v>44330</v>
      </c>
      <c r="O37" s="64" t="s">
        <v>82</v>
      </c>
      <c r="P37" s="61"/>
      <c r="R37" s="54"/>
      <c r="T37" s="61"/>
      <c r="U37" s="60"/>
      <c r="V37" s="60"/>
      <c r="W37" s="61"/>
      <c r="X37" s="60"/>
      <c r="Y37" s="60"/>
      <c r="Z37" s="60"/>
    </row>
    <row r="38" spans="1:27" ht="25.35" customHeight="1">
      <c r="A38" s="63">
        <v>22</v>
      </c>
      <c r="B38" s="63">
        <v>14</v>
      </c>
      <c r="C38" s="68" t="s">
        <v>437</v>
      </c>
      <c r="D38" s="67">
        <v>608.41999999999996</v>
      </c>
      <c r="E38" s="66">
        <v>2130.58</v>
      </c>
      <c r="F38" s="70">
        <f t="shared" si="7"/>
        <v>-0.71443456711318043</v>
      </c>
      <c r="G38" s="67">
        <v>115</v>
      </c>
      <c r="H38" s="66">
        <v>9</v>
      </c>
      <c r="I38" s="66">
        <f t="shared" ref="I38:I43" si="8">G38/H38</f>
        <v>12.777777777777779</v>
      </c>
      <c r="J38" s="66">
        <v>2</v>
      </c>
      <c r="K38" s="66">
        <v>9</v>
      </c>
      <c r="L38" s="67">
        <v>157555.26999999999</v>
      </c>
      <c r="M38" s="67">
        <v>32616</v>
      </c>
      <c r="N38" s="65">
        <v>44393</v>
      </c>
      <c r="O38" s="64" t="s">
        <v>56</v>
      </c>
      <c r="P38" s="61"/>
      <c r="Q38" s="73"/>
      <c r="R38" s="73"/>
      <c r="S38" s="73"/>
      <c r="T38" s="73"/>
      <c r="U38" s="74"/>
      <c r="V38" s="74"/>
      <c r="W38" s="60"/>
      <c r="X38" s="74"/>
      <c r="Y38" s="75"/>
      <c r="Z38" s="75"/>
    </row>
    <row r="39" spans="1:27" ht="25.35" customHeight="1">
      <c r="A39" s="63">
        <v>23</v>
      </c>
      <c r="B39" s="63">
        <v>18</v>
      </c>
      <c r="C39" s="68" t="s">
        <v>415</v>
      </c>
      <c r="D39" s="67">
        <v>563.4</v>
      </c>
      <c r="E39" s="66">
        <v>1787.5</v>
      </c>
      <c r="F39" s="70">
        <f t="shared" si="7"/>
        <v>-0.68481118881118874</v>
      </c>
      <c r="G39" s="67">
        <v>100</v>
      </c>
      <c r="H39" s="66">
        <v>14</v>
      </c>
      <c r="I39" s="66">
        <f t="shared" si="8"/>
        <v>7.1428571428571432</v>
      </c>
      <c r="J39" s="66">
        <v>4</v>
      </c>
      <c r="K39" s="66">
        <v>3</v>
      </c>
      <c r="L39" s="67">
        <v>8655</v>
      </c>
      <c r="M39" s="67">
        <v>1655</v>
      </c>
      <c r="N39" s="65">
        <v>44435</v>
      </c>
      <c r="O39" s="64" t="s">
        <v>84</v>
      </c>
      <c r="P39" s="61"/>
      <c r="Q39" s="73"/>
      <c r="R39" s="73"/>
      <c r="S39" s="73"/>
      <c r="T39" s="73"/>
      <c r="U39" s="74"/>
      <c r="V39" s="74"/>
      <c r="W39" s="60"/>
      <c r="X39" s="74"/>
      <c r="Y39" s="75"/>
      <c r="Z39" s="75"/>
    </row>
    <row r="40" spans="1:27" ht="25.35" customHeight="1">
      <c r="A40" s="63">
        <v>24</v>
      </c>
      <c r="B40" s="63">
        <v>19</v>
      </c>
      <c r="C40" s="68" t="s">
        <v>455</v>
      </c>
      <c r="D40" s="67">
        <v>455.98</v>
      </c>
      <c r="E40" s="66">
        <v>1560.64</v>
      </c>
      <c r="F40" s="70">
        <f t="shared" si="7"/>
        <v>-0.70782499487389794</v>
      </c>
      <c r="G40" s="67">
        <v>80</v>
      </c>
      <c r="H40" s="66">
        <v>6</v>
      </c>
      <c r="I40" s="66">
        <f t="shared" si="8"/>
        <v>13.333333333333334</v>
      </c>
      <c r="J40" s="66">
        <v>1</v>
      </c>
      <c r="K40" s="66">
        <v>6</v>
      </c>
      <c r="L40" s="67">
        <v>92604.29</v>
      </c>
      <c r="M40" s="67">
        <v>14214</v>
      </c>
      <c r="N40" s="65">
        <v>44414</v>
      </c>
      <c r="O40" s="64" t="s">
        <v>56</v>
      </c>
      <c r="P40" s="61"/>
      <c r="Q40" s="73"/>
      <c r="R40" s="73"/>
      <c r="S40" s="73"/>
      <c r="T40" s="73"/>
      <c r="U40" s="74"/>
      <c r="V40" s="74"/>
      <c r="W40" s="60"/>
      <c r="X40" s="74"/>
      <c r="Y40" s="75"/>
      <c r="Z40" s="75"/>
    </row>
    <row r="41" spans="1:27" ht="25.35" customHeight="1">
      <c r="A41" s="63">
        <v>25</v>
      </c>
      <c r="B41" s="63">
        <v>22</v>
      </c>
      <c r="C41" s="68" t="s">
        <v>456</v>
      </c>
      <c r="D41" s="67">
        <v>227.58</v>
      </c>
      <c r="E41" s="66">
        <v>494.68</v>
      </c>
      <c r="F41" s="70">
        <f t="shared" si="7"/>
        <v>-0.53994501495916558</v>
      </c>
      <c r="G41" s="67">
        <v>47</v>
      </c>
      <c r="H41" s="66">
        <v>7</v>
      </c>
      <c r="I41" s="66">
        <f t="shared" si="8"/>
        <v>6.7142857142857144</v>
      </c>
      <c r="J41" s="66">
        <v>1</v>
      </c>
      <c r="K41" s="66">
        <v>11</v>
      </c>
      <c r="L41" s="67">
        <v>49587</v>
      </c>
      <c r="M41" s="67">
        <v>10927</v>
      </c>
      <c r="N41" s="65">
        <v>44379</v>
      </c>
      <c r="O41" s="64" t="s">
        <v>37</v>
      </c>
      <c r="P41" s="61"/>
      <c r="Q41" s="73"/>
      <c r="R41" s="73"/>
      <c r="S41" s="73"/>
      <c r="T41" s="73"/>
      <c r="U41" s="74"/>
      <c r="V41" s="74"/>
      <c r="W41" s="60"/>
      <c r="X41" s="74"/>
      <c r="Y41" s="75"/>
      <c r="Z41" s="75"/>
    </row>
    <row r="42" spans="1:27" ht="25.35" customHeight="1">
      <c r="A42" s="63">
        <v>26</v>
      </c>
      <c r="B42" s="63">
        <v>16</v>
      </c>
      <c r="C42" s="68" t="s">
        <v>457</v>
      </c>
      <c r="D42" s="67">
        <v>218</v>
      </c>
      <c r="E42" s="66">
        <v>1975.9</v>
      </c>
      <c r="F42" s="70">
        <f t="shared" si="7"/>
        <v>-0.88967052988511564</v>
      </c>
      <c r="G42" s="67">
        <v>33</v>
      </c>
      <c r="H42" s="66">
        <v>2</v>
      </c>
      <c r="I42" s="66">
        <f t="shared" si="8"/>
        <v>16.5</v>
      </c>
      <c r="J42" s="66">
        <v>1</v>
      </c>
      <c r="K42" s="66">
        <v>4</v>
      </c>
      <c r="L42" s="67">
        <v>25268</v>
      </c>
      <c r="M42" s="67">
        <v>4214</v>
      </c>
      <c r="N42" s="65">
        <v>44428</v>
      </c>
      <c r="O42" s="64" t="s">
        <v>43</v>
      </c>
      <c r="P42" s="61"/>
      <c r="Q42" s="73"/>
      <c r="R42" s="73"/>
      <c r="S42" s="73"/>
      <c r="T42" s="73"/>
      <c r="U42" s="74"/>
      <c r="V42" s="74"/>
      <c r="W42" s="75"/>
      <c r="X42" s="74"/>
      <c r="Y42" s="75"/>
      <c r="Z42" s="60"/>
      <c r="AA42" s="60"/>
    </row>
    <row r="43" spans="1:27" ht="25.35" customHeight="1">
      <c r="A43" s="63">
        <v>27</v>
      </c>
      <c r="B43" s="69" t="s">
        <v>36</v>
      </c>
      <c r="C43" s="68" t="s">
        <v>446</v>
      </c>
      <c r="D43" s="67">
        <v>205</v>
      </c>
      <c r="E43" s="66" t="s">
        <v>36</v>
      </c>
      <c r="F43" s="66" t="s">
        <v>36</v>
      </c>
      <c r="G43" s="67">
        <v>37</v>
      </c>
      <c r="H43" s="66">
        <v>7</v>
      </c>
      <c r="I43" s="66">
        <f t="shared" si="8"/>
        <v>5.2857142857142856</v>
      </c>
      <c r="J43" s="66">
        <v>4</v>
      </c>
      <c r="K43" s="66">
        <v>1</v>
      </c>
      <c r="L43" s="67">
        <v>1630</v>
      </c>
      <c r="M43" s="67">
        <v>374</v>
      </c>
      <c r="N43" s="65">
        <v>44428</v>
      </c>
      <c r="O43" s="64" t="s">
        <v>80</v>
      </c>
      <c r="P43" s="61"/>
      <c r="Q43" s="73"/>
      <c r="R43" s="73"/>
      <c r="S43" s="73"/>
      <c r="T43" s="73"/>
      <c r="U43" s="74"/>
      <c r="V43" s="74"/>
      <c r="W43" s="60"/>
      <c r="X43" s="74"/>
      <c r="Y43" s="75"/>
      <c r="Z43" s="75"/>
    </row>
    <row r="44" spans="1:27" ht="25.35" customHeight="1">
      <c r="A44" s="63">
        <v>28</v>
      </c>
      <c r="B44" s="63">
        <v>26</v>
      </c>
      <c r="C44" s="68" t="s">
        <v>429</v>
      </c>
      <c r="D44" s="67">
        <v>203</v>
      </c>
      <c r="E44" s="66">
        <v>174</v>
      </c>
      <c r="F44" s="70">
        <f>(D44-E44)/E44</f>
        <v>0.16666666666666666</v>
      </c>
      <c r="G44" s="67">
        <v>39</v>
      </c>
      <c r="H44" s="66" t="s">
        <v>36</v>
      </c>
      <c r="I44" s="66" t="s">
        <v>36</v>
      </c>
      <c r="J44" s="66">
        <v>2</v>
      </c>
      <c r="K44" s="66">
        <v>6</v>
      </c>
      <c r="L44" s="67">
        <v>2505.61</v>
      </c>
      <c r="M44" s="67">
        <v>469</v>
      </c>
      <c r="N44" s="65">
        <v>44414</v>
      </c>
      <c r="O44" s="64" t="s">
        <v>296</v>
      </c>
      <c r="P44" s="9"/>
      <c r="Q44" s="73"/>
      <c r="R44" s="73"/>
      <c r="S44" s="73"/>
      <c r="T44" s="73"/>
      <c r="U44" s="74"/>
      <c r="V44" s="74"/>
      <c r="W44" s="75"/>
      <c r="X44" s="74"/>
      <c r="Y44" s="60"/>
      <c r="Z44" s="75"/>
      <c r="AA44" s="60"/>
    </row>
    <row r="45" spans="1:27" ht="25.35" customHeight="1">
      <c r="A45" s="63">
        <v>29</v>
      </c>
      <c r="B45" s="63">
        <v>28</v>
      </c>
      <c r="C45" s="68" t="s">
        <v>449</v>
      </c>
      <c r="D45" s="67">
        <v>86</v>
      </c>
      <c r="E45" s="66">
        <v>68</v>
      </c>
      <c r="F45" s="70">
        <f>(D45-E45)/E45</f>
        <v>0.26470588235294118</v>
      </c>
      <c r="G45" s="67">
        <v>25</v>
      </c>
      <c r="H45" s="66" t="s">
        <v>36</v>
      </c>
      <c r="I45" s="66" t="s">
        <v>36</v>
      </c>
      <c r="J45" s="66">
        <v>3</v>
      </c>
      <c r="K45" s="66">
        <v>5</v>
      </c>
      <c r="L45" s="67">
        <v>847.57</v>
      </c>
      <c r="M45" s="67">
        <v>197</v>
      </c>
      <c r="N45" s="65">
        <v>44421</v>
      </c>
      <c r="O45" s="64" t="s">
        <v>82</v>
      </c>
      <c r="P45" s="61"/>
      <c r="Q45" s="73"/>
      <c r="R45" s="73"/>
      <c r="S45" s="73"/>
      <c r="T45" s="73"/>
      <c r="U45" s="74"/>
      <c r="V45" s="74"/>
      <c r="W45" s="75"/>
      <c r="X45" s="60"/>
      <c r="Y45" s="74"/>
      <c r="Z45" s="75"/>
    </row>
    <row r="46" spans="1:27" ht="25.35" customHeight="1">
      <c r="A46" s="63">
        <v>30</v>
      </c>
      <c r="B46" s="76">
        <v>24</v>
      </c>
      <c r="C46" s="68" t="s">
        <v>430</v>
      </c>
      <c r="D46" s="67">
        <v>67</v>
      </c>
      <c r="E46" s="66">
        <v>294.09000000000003</v>
      </c>
      <c r="F46" s="70">
        <f>(D46-E46)/E46</f>
        <v>-0.77217858478696999</v>
      </c>
      <c r="G46" s="67">
        <v>13</v>
      </c>
      <c r="H46" s="66">
        <v>3</v>
      </c>
      <c r="I46" s="66">
        <f>G46/H46</f>
        <v>4.333333333333333</v>
      </c>
      <c r="J46" s="66">
        <v>2</v>
      </c>
      <c r="K46" s="66">
        <v>4</v>
      </c>
      <c r="L46" s="67">
        <v>12330.34</v>
      </c>
      <c r="M46" s="67">
        <v>2177</v>
      </c>
      <c r="N46" s="65">
        <v>44428</v>
      </c>
      <c r="O46" s="53" t="s">
        <v>50</v>
      </c>
      <c r="P46" s="61"/>
      <c r="Q46" s="73"/>
      <c r="R46" s="73"/>
      <c r="S46" s="73"/>
      <c r="T46" s="73"/>
      <c r="U46" s="73"/>
      <c r="V46" s="74"/>
      <c r="W46" s="74"/>
      <c r="X46" s="75"/>
      <c r="Y46" s="75"/>
      <c r="Z46" s="60"/>
    </row>
    <row r="47" spans="1:27" ht="25.35" customHeight="1">
      <c r="A47" s="41"/>
      <c r="B47" s="41"/>
      <c r="C47" s="52" t="s">
        <v>90</v>
      </c>
      <c r="D47" s="62">
        <f>SUM(D35:D46)</f>
        <v>146180.91</v>
      </c>
      <c r="E47" s="62">
        <f t="shared" ref="E47:G47" si="9">SUM(E35:E46)</f>
        <v>127377.2</v>
      </c>
      <c r="F47" s="20">
        <f>(D47-E47)/E47</f>
        <v>0.14762225892859951</v>
      </c>
      <c r="G47" s="62">
        <f t="shared" si="9"/>
        <v>24682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7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9" t="s">
        <v>36</v>
      </c>
      <c r="C49" s="55" t="s">
        <v>458</v>
      </c>
      <c r="D49" s="67">
        <v>56</v>
      </c>
      <c r="E49" s="66" t="s">
        <v>36</v>
      </c>
      <c r="F49" s="66" t="s">
        <v>36</v>
      </c>
      <c r="G49" s="67">
        <v>15</v>
      </c>
      <c r="H49" s="66">
        <v>1</v>
      </c>
      <c r="I49" s="66">
        <f>G49/H49</f>
        <v>15</v>
      </c>
      <c r="J49" s="66">
        <v>1</v>
      </c>
      <c r="K49" s="66" t="s">
        <v>36</v>
      </c>
      <c r="L49" s="67">
        <v>23636.92</v>
      </c>
      <c r="M49" s="67">
        <v>4294</v>
      </c>
      <c r="N49" s="65">
        <v>44316</v>
      </c>
      <c r="O49" s="64" t="s">
        <v>50</v>
      </c>
      <c r="P49" s="61"/>
      <c r="Q49" s="73"/>
      <c r="R49" s="73"/>
      <c r="S49" s="73"/>
      <c r="T49" s="73"/>
      <c r="U49" s="74"/>
      <c r="V49" s="74"/>
      <c r="W49" s="75"/>
      <c r="X49" s="60"/>
      <c r="Y49" s="74"/>
      <c r="Z49" s="75"/>
    </row>
    <row r="50" spans="1:26" ht="25.35" customHeight="1">
      <c r="A50" s="63">
        <v>32</v>
      </c>
      <c r="B50" s="23">
        <v>29</v>
      </c>
      <c r="C50" s="71" t="s">
        <v>216</v>
      </c>
      <c r="D50" s="67">
        <v>42</v>
      </c>
      <c r="E50" s="66">
        <v>39</v>
      </c>
      <c r="F50" s="70">
        <f>(D50-E50)/E50</f>
        <v>7.6923076923076927E-2</v>
      </c>
      <c r="G50" s="67">
        <v>10</v>
      </c>
      <c r="H50" s="66">
        <v>1</v>
      </c>
      <c r="I50" s="66">
        <f>G50/H50</f>
        <v>10</v>
      </c>
      <c r="J50" s="66">
        <v>1</v>
      </c>
      <c r="K50" s="66" t="s">
        <v>36</v>
      </c>
      <c r="L50" s="67">
        <v>23916</v>
      </c>
      <c r="M50" s="67">
        <v>4228</v>
      </c>
      <c r="N50" s="65">
        <v>44323</v>
      </c>
      <c r="O50" s="53" t="s">
        <v>43</v>
      </c>
      <c r="P50" s="61"/>
      <c r="Q50" s="73"/>
      <c r="R50" s="73"/>
      <c r="S50" s="73"/>
      <c r="T50" s="73"/>
      <c r="U50" s="74"/>
      <c r="V50" s="74"/>
      <c r="W50" s="75"/>
      <c r="X50" s="74"/>
      <c r="Y50" s="60"/>
      <c r="Z50" s="75"/>
    </row>
    <row r="51" spans="1:26" ht="25.35" customHeight="1">
      <c r="A51" s="63">
        <v>33</v>
      </c>
      <c r="B51" s="66" t="s">
        <v>36</v>
      </c>
      <c r="C51" s="68" t="s">
        <v>459</v>
      </c>
      <c r="D51" s="67">
        <v>38</v>
      </c>
      <c r="E51" s="66" t="s">
        <v>36</v>
      </c>
      <c r="F51" s="66" t="s">
        <v>36</v>
      </c>
      <c r="G51" s="67">
        <v>6</v>
      </c>
      <c r="H51" s="25">
        <v>1</v>
      </c>
      <c r="I51" s="66">
        <f>G51/H51</f>
        <v>6</v>
      </c>
      <c r="J51" s="66">
        <v>1</v>
      </c>
      <c r="K51" s="66" t="s">
        <v>36</v>
      </c>
      <c r="L51" s="67">
        <v>49303</v>
      </c>
      <c r="M51" s="67">
        <v>9196</v>
      </c>
      <c r="N51" s="65">
        <v>43805</v>
      </c>
      <c r="O51" s="64" t="s">
        <v>50</v>
      </c>
      <c r="P51" s="61"/>
      <c r="Q51" s="73"/>
      <c r="R51" s="73"/>
      <c r="S51" s="73"/>
      <c r="T51" s="73"/>
      <c r="U51" s="73"/>
      <c r="V51" s="74"/>
      <c r="W51" s="74"/>
      <c r="X51" s="75"/>
      <c r="Y51" s="75"/>
      <c r="Z51" s="60"/>
    </row>
    <row r="52" spans="1:26" ht="25.35" customHeight="1">
      <c r="A52" s="63">
        <v>34</v>
      </c>
      <c r="B52" s="69" t="s">
        <v>36</v>
      </c>
      <c r="C52" s="68" t="s">
        <v>460</v>
      </c>
      <c r="D52" s="67">
        <v>18</v>
      </c>
      <c r="E52" s="66" t="s">
        <v>36</v>
      </c>
      <c r="F52" s="66" t="s">
        <v>36</v>
      </c>
      <c r="G52" s="67">
        <v>3</v>
      </c>
      <c r="H52" s="66">
        <v>1</v>
      </c>
      <c r="I52" s="66">
        <f>G52/H52</f>
        <v>3</v>
      </c>
      <c r="J52" s="66">
        <v>1</v>
      </c>
      <c r="K52" s="66" t="s">
        <v>36</v>
      </c>
      <c r="L52" s="67">
        <v>3378</v>
      </c>
      <c r="M52" s="67">
        <v>595</v>
      </c>
      <c r="N52" s="65">
        <v>44414</v>
      </c>
      <c r="O52" s="64" t="s">
        <v>84</v>
      </c>
      <c r="P52" s="61"/>
      <c r="Q52" s="73"/>
      <c r="R52" s="73"/>
      <c r="S52" s="73"/>
      <c r="T52" s="73"/>
      <c r="U52" s="74"/>
      <c r="V52" s="74"/>
      <c r="W52" s="60"/>
      <c r="X52" s="74"/>
      <c r="Y52" s="75"/>
      <c r="Z52" s="75"/>
    </row>
    <row r="53" spans="1:26" ht="25.35" customHeight="1">
      <c r="A53" s="63">
        <v>35</v>
      </c>
      <c r="B53" s="76">
        <v>17</v>
      </c>
      <c r="C53" s="68" t="s">
        <v>461</v>
      </c>
      <c r="D53" s="67">
        <v>10</v>
      </c>
      <c r="E53" s="66">
        <v>1926.98</v>
      </c>
      <c r="F53" s="70">
        <f>(D53-E53)/E53</f>
        <v>-0.99481053254315044</v>
      </c>
      <c r="G53" s="67">
        <v>2</v>
      </c>
      <c r="H53" s="66">
        <v>1</v>
      </c>
      <c r="I53" s="66">
        <f>G53/H53</f>
        <v>2</v>
      </c>
      <c r="J53" s="66">
        <v>1</v>
      </c>
      <c r="K53" s="66">
        <v>2</v>
      </c>
      <c r="L53" s="67">
        <v>1937</v>
      </c>
      <c r="M53" s="67">
        <v>329</v>
      </c>
      <c r="N53" s="65">
        <v>44442</v>
      </c>
      <c r="O53" s="64" t="s">
        <v>84</v>
      </c>
      <c r="P53" s="61"/>
      <c r="Q53" s="73"/>
      <c r="R53" s="73"/>
      <c r="S53" s="73"/>
      <c r="T53" s="73"/>
      <c r="U53" s="73"/>
      <c r="V53" s="74"/>
      <c r="W53" s="75"/>
      <c r="X53" s="74"/>
      <c r="Y53" s="60"/>
      <c r="Z53" s="75"/>
    </row>
    <row r="54" spans="1:26" ht="25.35" customHeight="1">
      <c r="A54" s="41"/>
      <c r="B54" s="41"/>
      <c r="C54" s="52" t="s">
        <v>309</v>
      </c>
      <c r="D54" s="62">
        <f>SUM(D47:D53)</f>
        <v>146344.91</v>
      </c>
      <c r="E54" s="62">
        <f t="shared" ref="E54:G54" si="10">SUM(E47:E53)</f>
        <v>129343.18</v>
      </c>
      <c r="F54" s="20">
        <f>(D54-E54)/E54</f>
        <v>0.13144666769442356</v>
      </c>
      <c r="G54" s="62">
        <f t="shared" si="10"/>
        <v>24718</v>
      </c>
      <c r="H54" s="62"/>
      <c r="I54" s="43"/>
      <c r="J54" s="42"/>
      <c r="K54" s="44"/>
      <c r="L54" s="45"/>
      <c r="M54" s="49"/>
      <c r="N54" s="46"/>
      <c r="O54" s="53"/>
    </row>
    <row r="55" spans="1:26" ht="23.1" customHeight="1"/>
    <row r="56" spans="1:26" ht="17.25" customHeight="1"/>
    <row r="69" spans="16:18">
      <c r="R69" s="61"/>
    </row>
    <row r="72" spans="16:18">
      <c r="P72" s="61"/>
    </row>
    <row r="76" spans="16:18" ht="12" customHeight="1"/>
  </sheetData>
  <sortState xmlns:xlrd2="http://schemas.microsoft.com/office/spreadsheetml/2017/richdata2" ref="B13:O53">
    <sortCondition descending="1" ref="D13:D53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827EC-93E7-414A-9A1A-B860636D7EDA}">
  <dimension ref="A1:AA69"/>
  <sheetViews>
    <sheetView topLeftCell="A27" zoomScale="60" zoomScaleNormal="60" workbookViewId="0">
      <selection activeCell="C41" sqref="C4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2" style="1" bestFit="1" customWidth="1"/>
    <col min="24" max="24" width="13.6640625" style="1" customWidth="1"/>
    <col min="25" max="25" width="14.88671875" style="1" customWidth="1"/>
    <col min="26" max="26" width="12" style="1" bestFit="1" customWidth="1"/>
    <col min="27" max="16384" width="8.88671875" style="1"/>
  </cols>
  <sheetData>
    <row r="1" spans="1:27" ht="19.5" customHeight="1">
      <c r="E1" s="30" t="s">
        <v>462</v>
      </c>
      <c r="F1" s="30"/>
      <c r="G1" s="30"/>
      <c r="H1" s="30"/>
      <c r="I1" s="30"/>
    </row>
    <row r="2" spans="1:27" ht="19.5" customHeight="1">
      <c r="E2" s="30" t="s">
        <v>463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 ht="21.6">
      <c r="A6" s="207"/>
      <c r="B6" s="207"/>
      <c r="C6" s="212"/>
      <c r="D6" s="32" t="s">
        <v>452</v>
      </c>
      <c r="E6" s="32" t="s">
        <v>464</v>
      </c>
      <c r="F6" s="212"/>
      <c r="G6" s="32" t="s">
        <v>452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 ht="21.6">
      <c r="A10" s="207"/>
      <c r="B10" s="207"/>
      <c r="C10" s="212"/>
      <c r="D10" s="84" t="s">
        <v>453</v>
      </c>
      <c r="E10" s="84" t="s">
        <v>465</v>
      </c>
      <c r="F10" s="212"/>
      <c r="G10" s="84" t="s">
        <v>453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2"/>
      <c r="X12" s="60"/>
      <c r="Y12" s="4"/>
      <c r="Z12" s="60"/>
    </row>
    <row r="13" spans="1:27" ht="25.35" customHeight="1">
      <c r="A13" s="63">
        <v>1</v>
      </c>
      <c r="B13" s="63" t="s">
        <v>34</v>
      </c>
      <c r="C13" s="68" t="s">
        <v>413</v>
      </c>
      <c r="D13" s="67">
        <v>35791.26</v>
      </c>
      <c r="E13" s="66" t="s">
        <v>36</v>
      </c>
      <c r="F13" s="66" t="s">
        <v>36</v>
      </c>
      <c r="G13" s="67">
        <v>5627</v>
      </c>
      <c r="H13" s="66">
        <v>227</v>
      </c>
      <c r="I13" s="66">
        <f t="shared" ref="I13:I19" si="0">G13/H13</f>
        <v>24.788546255506606</v>
      </c>
      <c r="J13" s="66">
        <v>14</v>
      </c>
      <c r="K13" s="66">
        <v>1</v>
      </c>
      <c r="L13" s="67">
        <v>35791</v>
      </c>
      <c r="M13" s="67">
        <v>5627</v>
      </c>
      <c r="N13" s="65">
        <v>44442</v>
      </c>
      <c r="O13" s="64" t="s">
        <v>43</v>
      </c>
      <c r="P13" s="61"/>
      <c r="R13" s="54"/>
      <c r="T13" s="61"/>
      <c r="U13" s="60"/>
      <c r="V13" s="60"/>
      <c r="W13" s="61"/>
      <c r="X13" s="60"/>
      <c r="Y13" s="60"/>
      <c r="Z13" s="60"/>
    </row>
    <row r="14" spans="1:27" ht="25.35" customHeight="1">
      <c r="A14" s="63">
        <v>2</v>
      </c>
      <c r="B14" s="77">
        <v>1</v>
      </c>
      <c r="C14" s="68" t="s">
        <v>317</v>
      </c>
      <c r="D14" s="67">
        <v>16984.96</v>
      </c>
      <c r="E14" s="66">
        <v>52321.56</v>
      </c>
      <c r="F14" s="70">
        <f>(D14-E14)/E14</f>
        <v>-0.6753735936008024</v>
      </c>
      <c r="G14" s="67">
        <v>3395</v>
      </c>
      <c r="H14" s="66">
        <v>251</v>
      </c>
      <c r="I14" s="66">
        <f t="shared" si="0"/>
        <v>13.525896414342629</v>
      </c>
      <c r="J14" s="66">
        <v>15</v>
      </c>
      <c r="K14" s="66">
        <v>3</v>
      </c>
      <c r="L14" s="67">
        <v>124348</v>
      </c>
      <c r="M14" s="67">
        <v>27315</v>
      </c>
      <c r="N14" s="65">
        <v>44428</v>
      </c>
      <c r="O14" s="64" t="s">
        <v>39</v>
      </c>
      <c r="P14" s="61"/>
      <c r="Q14" s="73"/>
      <c r="R14" s="73"/>
      <c r="S14" s="73"/>
      <c r="T14" s="73"/>
      <c r="U14" s="74"/>
      <c r="V14" s="74"/>
      <c r="W14" s="75"/>
      <c r="X14" s="74"/>
      <c r="Y14" s="60"/>
      <c r="Z14" s="75"/>
      <c r="AA14" s="60"/>
    </row>
    <row r="15" spans="1:27" ht="25.35" customHeight="1">
      <c r="A15" s="63">
        <v>3</v>
      </c>
      <c r="B15" s="63" t="s">
        <v>34</v>
      </c>
      <c r="C15" s="68" t="s">
        <v>410</v>
      </c>
      <c r="D15" s="67">
        <v>14615.24</v>
      </c>
      <c r="E15" s="66" t="s">
        <v>36</v>
      </c>
      <c r="F15" s="66" t="s">
        <v>36</v>
      </c>
      <c r="G15" s="67">
        <v>2320</v>
      </c>
      <c r="H15" s="66">
        <v>161</v>
      </c>
      <c r="I15" s="66">
        <f t="shared" si="0"/>
        <v>14.409937888198758</v>
      </c>
      <c r="J15" s="66">
        <v>11</v>
      </c>
      <c r="K15" s="66">
        <v>1</v>
      </c>
      <c r="L15" s="67">
        <v>14778.58</v>
      </c>
      <c r="M15" s="67">
        <v>2347</v>
      </c>
      <c r="N15" s="65">
        <v>44442</v>
      </c>
      <c r="O15" s="64" t="s">
        <v>56</v>
      </c>
      <c r="P15" s="61"/>
      <c r="Q15" s="73"/>
      <c r="R15" s="73"/>
      <c r="S15" s="73"/>
      <c r="T15" s="73"/>
      <c r="U15" s="74"/>
      <c r="V15" s="74"/>
      <c r="W15" s="60"/>
      <c r="X15" s="74"/>
      <c r="Y15" s="75"/>
      <c r="Z15" s="75"/>
    </row>
    <row r="16" spans="1:27" ht="25.35" customHeight="1">
      <c r="A16" s="63">
        <v>4</v>
      </c>
      <c r="B16" s="77">
        <v>2</v>
      </c>
      <c r="C16" s="68" t="s">
        <v>400</v>
      </c>
      <c r="D16" s="67">
        <v>14396.57</v>
      </c>
      <c r="E16" s="66">
        <v>33125.24</v>
      </c>
      <c r="F16" s="70">
        <f>(D16-E16)/E16</f>
        <v>-0.5653897149122542</v>
      </c>
      <c r="G16" s="67">
        <v>2285</v>
      </c>
      <c r="H16" s="66">
        <v>163</v>
      </c>
      <c r="I16" s="66">
        <f t="shared" si="0"/>
        <v>14.01840490797546</v>
      </c>
      <c r="J16" s="66">
        <v>9</v>
      </c>
      <c r="K16" s="66">
        <v>4</v>
      </c>
      <c r="L16" s="67">
        <v>118149</v>
      </c>
      <c r="M16" s="67">
        <v>19223</v>
      </c>
      <c r="N16" s="65">
        <v>44421</v>
      </c>
      <c r="O16" s="64" t="s">
        <v>43</v>
      </c>
      <c r="P16" s="61"/>
      <c r="Q16" s="73"/>
      <c r="R16" s="73"/>
      <c r="S16" s="73"/>
      <c r="T16" s="73"/>
      <c r="U16" s="74"/>
      <c r="V16" s="74"/>
      <c r="W16" s="60"/>
      <c r="X16" s="75"/>
      <c r="Y16" s="75"/>
      <c r="Z16" s="74"/>
    </row>
    <row r="17" spans="1:27" ht="25.35" customHeight="1">
      <c r="A17" s="63">
        <v>5</v>
      </c>
      <c r="B17" s="63" t="s">
        <v>34</v>
      </c>
      <c r="C17" s="68" t="s">
        <v>373</v>
      </c>
      <c r="D17" s="67">
        <v>8274.02</v>
      </c>
      <c r="E17" s="66" t="s">
        <v>36</v>
      </c>
      <c r="F17" s="66" t="s">
        <v>36</v>
      </c>
      <c r="G17" s="67">
        <v>1955</v>
      </c>
      <c r="H17" s="66">
        <v>177</v>
      </c>
      <c r="I17" s="66">
        <f t="shared" si="0"/>
        <v>11.045197740112995</v>
      </c>
      <c r="J17" s="66">
        <v>12</v>
      </c>
      <c r="K17" s="66">
        <v>1</v>
      </c>
      <c r="L17" s="67">
        <v>12910.96</v>
      </c>
      <c r="M17" s="67">
        <v>2982</v>
      </c>
      <c r="N17" s="65">
        <v>44442</v>
      </c>
      <c r="O17" s="64" t="s">
        <v>101</v>
      </c>
      <c r="P17" s="61"/>
      <c r="Q17" s="73"/>
      <c r="R17" s="73"/>
      <c r="S17" s="73"/>
      <c r="T17" s="73"/>
      <c r="U17" s="74"/>
      <c r="V17" s="74"/>
      <c r="W17" s="60"/>
      <c r="X17" s="75"/>
      <c r="Y17" s="75"/>
      <c r="Z17" s="74"/>
    </row>
    <row r="18" spans="1:27" ht="25.35" customHeight="1">
      <c r="A18" s="63">
        <v>6</v>
      </c>
      <c r="B18" s="77">
        <v>3</v>
      </c>
      <c r="C18" s="68" t="s">
        <v>395</v>
      </c>
      <c r="D18" s="67">
        <v>7963.48</v>
      </c>
      <c r="E18" s="66">
        <v>21493.94</v>
      </c>
      <c r="F18" s="70">
        <f>(D18-E18)/E18</f>
        <v>-0.62950115241784432</v>
      </c>
      <c r="G18" s="67">
        <v>1606</v>
      </c>
      <c r="H18" s="66">
        <v>115</v>
      </c>
      <c r="I18" s="66">
        <f t="shared" si="0"/>
        <v>13.965217391304348</v>
      </c>
      <c r="J18" s="66">
        <v>9</v>
      </c>
      <c r="K18" s="66">
        <v>7</v>
      </c>
      <c r="L18" s="67">
        <v>212198</v>
      </c>
      <c r="M18" s="67">
        <v>46067</v>
      </c>
      <c r="N18" s="65">
        <v>44400</v>
      </c>
      <c r="O18" s="64" t="s">
        <v>43</v>
      </c>
      <c r="P18" s="61"/>
      <c r="Q18" s="73"/>
      <c r="R18" s="73"/>
      <c r="S18" s="73"/>
      <c r="T18" s="73"/>
      <c r="U18" s="74"/>
      <c r="V18" s="74"/>
      <c r="W18" s="60"/>
      <c r="X18" s="75"/>
      <c r="Y18" s="75"/>
      <c r="Z18" s="74"/>
    </row>
    <row r="19" spans="1:27" ht="25.35" customHeight="1">
      <c r="A19" s="63">
        <v>7</v>
      </c>
      <c r="B19" s="63" t="s">
        <v>34</v>
      </c>
      <c r="C19" s="68" t="s">
        <v>436</v>
      </c>
      <c r="D19" s="67">
        <v>7306.11</v>
      </c>
      <c r="E19" s="66" t="s">
        <v>36</v>
      </c>
      <c r="F19" s="66" t="s">
        <v>36</v>
      </c>
      <c r="G19" s="67">
        <v>1217</v>
      </c>
      <c r="H19" s="66">
        <v>136</v>
      </c>
      <c r="I19" s="66">
        <f t="shared" si="0"/>
        <v>8.9485294117647065</v>
      </c>
      <c r="J19" s="66">
        <v>16</v>
      </c>
      <c r="K19" s="66">
        <v>1</v>
      </c>
      <c r="L19" s="67">
        <v>7705.41</v>
      </c>
      <c r="M19" s="67">
        <v>1290</v>
      </c>
      <c r="N19" s="65">
        <v>44442</v>
      </c>
      <c r="O19" s="53" t="s">
        <v>41</v>
      </c>
      <c r="P19" s="61"/>
      <c r="Q19" s="73"/>
      <c r="R19" s="73"/>
      <c r="S19" s="73"/>
      <c r="T19" s="73"/>
      <c r="U19" s="74"/>
      <c r="V19" s="74"/>
      <c r="W19" s="60"/>
      <c r="X19" s="75"/>
      <c r="Y19" s="75"/>
      <c r="Z19" s="74"/>
    </row>
    <row r="20" spans="1:27" ht="25.35" customHeight="1">
      <c r="A20" s="63">
        <v>8</v>
      </c>
      <c r="B20" s="77" t="s">
        <v>58</v>
      </c>
      <c r="C20" s="68" t="s">
        <v>411</v>
      </c>
      <c r="D20" s="67">
        <v>6076</v>
      </c>
      <c r="E20" s="66" t="s">
        <v>36</v>
      </c>
      <c r="F20" s="66" t="s">
        <v>36</v>
      </c>
      <c r="G20" s="67">
        <v>886</v>
      </c>
      <c r="H20" s="66" t="s">
        <v>36</v>
      </c>
      <c r="I20" s="66" t="s">
        <v>36</v>
      </c>
      <c r="J20" s="66">
        <v>8</v>
      </c>
      <c r="K20" s="66">
        <v>0</v>
      </c>
      <c r="L20" s="67">
        <v>6076</v>
      </c>
      <c r="M20" s="67">
        <v>886</v>
      </c>
      <c r="N20" s="65" t="s">
        <v>60</v>
      </c>
      <c r="O20" s="64" t="s">
        <v>47</v>
      </c>
      <c r="P20" s="61"/>
      <c r="Q20" s="73"/>
      <c r="R20" s="73"/>
      <c r="S20" s="73"/>
      <c r="T20" s="73"/>
      <c r="U20" s="74"/>
      <c r="V20" s="74"/>
      <c r="W20" s="60"/>
      <c r="X20" s="75"/>
      <c r="Y20" s="74"/>
      <c r="Z20" s="75"/>
    </row>
    <row r="21" spans="1:27" ht="25.35" customHeight="1">
      <c r="A21" s="63">
        <v>9</v>
      </c>
      <c r="B21" s="77">
        <v>11</v>
      </c>
      <c r="C21" s="68" t="s">
        <v>403</v>
      </c>
      <c r="D21" s="67">
        <v>3051.1499999999996</v>
      </c>
      <c r="E21" s="66">
        <v>7296.0199999999995</v>
      </c>
      <c r="F21" s="70">
        <f>(D21-E21)/E21</f>
        <v>-0.5818062450486704</v>
      </c>
      <c r="G21" s="67">
        <v>525</v>
      </c>
      <c r="H21" s="66">
        <v>33</v>
      </c>
      <c r="I21" s="66">
        <f>G21/H21</f>
        <v>15.909090909090908</v>
      </c>
      <c r="J21" s="66">
        <v>8</v>
      </c>
      <c r="K21" s="66">
        <v>4</v>
      </c>
      <c r="L21" s="67">
        <v>34878.710000000006</v>
      </c>
      <c r="M21" s="67">
        <v>6344</v>
      </c>
      <c r="N21" s="65">
        <v>44421</v>
      </c>
      <c r="O21" s="64" t="s">
        <v>404</v>
      </c>
      <c r="P21" s="61"/>
      <c r="Q21" s="73"/>
      <c r="R21" s="73"/>
      <c r="S21" s="73"/>
      <c r="T21" s="73"/>
      <c r="U21" s="74"/>
      <c r="V21" s="74"/>
      <c r="W21" s="60"/>
      <c r="X21" s="74"/>
      <c r="Y21" s="75"/>
      <c r="Z21" s="75"/>
    </row>
    <row r="22" spans="1:27" ht="25.35" customHeight="1">
      <c r="A22" s="63">
        <v>10</v>
      </c>
      <c r="B22" s="77">
        <v>4</v>
      </c>
      <c r="C22" s="68" t="s">
        <v>394</v>
      </c>
      <c r="D22" s="67">
        <v>3018.49</v>
      </c>
      <c r="E22" s="66">
        <v>13233.86</v>
      </c>
      <c r="F22" s="70">
        <f>(D22-E22)/E22</f>
        <v>-0.77191159646543039</v>
      </c>
      <c r="G22" s="67">
        <v>471</v>
      </c>
      <c r="H22" s="66">
        <v>76</v>
      </c>
      <c r="I22" s="66">
        <f>G22/H22</f>
        <v>6.1973684210526319</v>
      </c>
      <c r="J22" s="66">
        <v>9</v>
      </c>
      <c r="K22" s="66">
        <v>2</v>
      </c>
      <c r="L22" s="67">
        <v>16252</v>
      </c>
      <c r="M22" s="67">
        <v>2842</v>
      </c>
      <c r="N22" s="65">
        <v>44435</v>
      </c>
      <c r="O22" s="64" t="s">
        <v>37</v>
      </c>
      <c r="P22" s="61"/>
      <c r="Q22" s="73"/>
      <c r="R22" s="73"/>
      <c r="S22" s="73"/>
      <c r="T22" s="73"/>
      <c r="U22" s="74"/>
      <c r="V22" s="74"/>
      <c r="W22" s="60"/>
      <c r="X22" s="74"/>
      <c r="Y22" s="75"/>
      <c r="Z22" s="75"/>
    </row>
    <row r="23" spans="1:27" ht="25.35" customHeight="1">
      <c r="A23" s="41"/>
      <c r="B23" s="41"/>
      <c r="C23" s="52" t="s">
        <v>52</v>
      </c>
      <c r="D23" s="62">
        <f>SUM(D13:D22)</f>
        <v>117477.28</v>
      </c>
      <c r="E23" s="62">
        <f t="shared" ref="E23:G23" si="1">SUM(E13:E22)</f>
        <v>127470.62</v>
      </c>
      <c r="F23" s="72">
        <f>(D23-E23)/E23</f>
        <v>-7.8397202429861854E-2</v>
      </c>
      <c r="G23" s="62">
        <f t="shared" si="1"/>
        <v>20287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7" ht="25.35" customHeight="1">
      <c r="A25" s="63">
        <v>11</v>
      </c>
      <c r="B25" s="77">
        <v>9</v>
      </c>
      <c r="C25" s="68" t="s">
        <v>401</v>
      </c>
      <c r="D25" s="67">
        <v>2690.2</v>
      </c>
      <c r="E25" s="66">
        <v>7893.3899999999994</v>
      </c>
      <c r="F25" s="70">
        <f t="shared" ref="F25:F30" si="2">(D25-E25)/E25</f>
        <v>-0.65918318998554482</v>
      </c>
      <c r="G25" s="67">
        <v>445</v>
      </c>
      <c r="H25" s="66">
        <v>33</v>
      </c>
      <c r="I25" s="66">
        <f t="shared" ref="I25:I34" si="3">G25/H25</f>
        <v>13.484848484848484</v>
      </c>
      <c r="J25" s="66">
        <v>8</v>
      </c>
      <c r="K25" s="66">
        <v>6</v>
      </c>
      <c r="L25" s="67">
        <v>173062.74</v>
      </c>
      <c r="M25" s="67">
        <v>27526</v>
      </c>
      <c r="N25" s="65">
        <v>44407</v>
      </c>
      <c r="O25" s="64" t="s">
        <v>402</v>
      </c>
      <c r="P25" s="61"/>
      <c r="Q25" s="73"/>
      <c r="R25" s="73"/>
      <c r="S25" s="73"/>
      <c r="T25" s="73"/>
      <c r="U25" s="74"/>
      <c r="V25" s="74"/>
      <c r="W25" s="60"/>
      <c r="X25" s="74"/>
      <c r="Y25" s="75"/>
      <c r="Z25" s="75"/>
    </row>
    <row r="26" spans="1:27" ht="25.35" customHeight="1">
      <c r="A26" s="63">
        <v>12</v>
      </c>
      <c r="B26" s="77">
        <v>5</v>
      </c>
      <c r="C26" s="68" t="s">
        <v>454</v>
      </c>
      <c r="D26" s="67">
        <v>2628.07</v>
      </c>
      <c r="E26" s="66">
        <v>10029.629999999999</v>
      </c>
      <c r="F26" s="70">
        <f t="shared" si="2"/>
        <v>-0.73796939667764416</v>
      </c>
      <c r="G26" s="67">
        <v>417</v>
      </c>
      <c r="H26" s="66">
        <v>58</v>
      </c>
      <c r="I26" s="66">
        <f t="shared" si="3"/>
        <v>7.1896551724137927</v>
      </c>
      <c r="J26" s="66">
        <v>10</v>
      </c>
      <c r="K26" s="66">
        <v>2</v>
      </c>
      <c r="L26" s="67">
        <v>12693.7</v>
      </c>
      <c r="M26" s="67">
        <v>2326</v>
      </c>
      <c r="N26" s="65">
        <v>44435</v>
      </c>
      <c r="O26" s="64" t="s">
        <v>41</v>
      </c>
      <c r="P26" s="61"/>
      <c r="Q26" s="73"/>
      <c r="R26" s="73"/>
      <c r="S26" s="73"/>
      <c r="T26" s="73"/>
      <c r="U26" s="74"/>
      <c r="V26" s="74"/>
      <c r="W26" s="60"/>
      <c r="X26" s="74"/>
      <c r="Y26" s="75"/>
      <c r="Z26" s="75"/>
    </row>
    <row r="27" spans="1:27" ht="25.35" customHeight="1">
      <c r="A27" s="63">
        <v>13</v>
      </c>
      <c r="B27" s="77">
        <v>8</v>
      </c>
      <c r="C27" s="68" t="s">
        <v>414</v>
      </c>
      <c r="D27" s="67">
        <v>2288.62</v>
      </c>
      <c r="E27" s="66">
        <v>8571.7199999999993</v>
      </c>
      <c r="F27" s="70">
        <f t="shared" si="2"/>
        <v>-0.73300341121735191</v>
      </c>
      <c r="G27" s="67">
        <v>412</v>
      </c>
      <c r="H27" s="66">
        <v>39</v>
      </c>
      <c r="I27" s="66">
        <f t="shared" si="3"/>
        <v>10.564102564102564</v>
      </c>
      <c r="J27" s="66">
        <v>9</v>
      </c>
      <c r="K27" s="66">
        <v>2</v>
      </c>
      <c r="L27" s="67">
        <v>10860.34</v>
      </c>
      <c r="M27" s="67">
        <v>2076</v>
      </c>
      <c r="N27" s="65">
        <v>44435</v>
      </c>
      <c r="O27" s="64" t="s">
        <v>50</v>
      </c>
      <c r="P27" s="61"/>
      <c r="Q27" s="73"/>
      <c r="R27" s="73"/>
      <c r="S27" s="73"/>
      <c r="T27" s="73"/>
      <c r="U27" s="74"/>
      <c r="V27" s="74"/>
      <c r="W27" s="60"/>
      <c r="X27" s="74"/>
      <c r="Y27" s="75"/>
      <c r="Z27" s="75"/>
    </row>
    <row r="28" spans="1:27" ht="25.35" customHeight="1">
      <c r="A28" s="63">
        <v>14</v>
      </c>
      <c r="B28" s="77">
        <v>6</v>
      </c>
      <c r="C28" s="68" t="s">
        <v>437</v>
      </c>
      <c r="D28" s="67">
        <v>2130.58</v>
      </c>
      <c r="E28" s="66">
        <v>9021.5300000000007</v>
      </c>
      <c r="F28" s="70">
        <f t="shared" si="2"/>
        <v>-0.7638338507991439</v>
      </c>
      <c r="G28" s="67">
        <v>463</v>
      </c>
      <c r="H28" s="66">
        <v>34</v>
      </c>
      <c r="I28" s="66">
        <f t="shared" si="3"/>
        <v>13.617647058823529</v>
      </c>
      <c r="J28" s="66">
        <v>6</v>
      </c>
      <c r="K28" s="66">
        <v>8</v>
      </c>
      <c r="L28" s="67">
        <v>156946.85</v>
      </c>
      <c r="M28" s="67">
        <v>32501</v>
      </c>
      <c r="N28" s="65">
        <v>44393</v>
      </c>
      <c r="O28" s="64" t="s">
        <v>56</v>
      </c>
      <c r="P28" s="61"/>
      <c r="Q28" s="73"/>
      <c r="R28" s="73"/>
      <c r="S28" s="73"/>
      <c r="T28" s="73"/>
      <c r="U28" s="74"/>
      <c r="V28" s="74"/>
      <c r="W28" s="60"/>
      <c r="X28" s="74"/>
      <c r="Y28" s="75"/>
      <c r="Z28" s="75"/>
    </row>
    <row r="29" spans="1:27" ht="25.35" customHeight="1">
      <c r="A29" s="63">
        <v>15</v>
      </c>
      <c r="B29" s="77">
        <v>16</v>
      </c>
      <c r="C29" s="68" t="s">
        <v>420</v>
      </c>
      <c r="D29" s="67">
        <v>2090.13</v>
      </c>
      <c r="E29" s="66">
        <v>2223.89</v>
      </c>
      <c r="F29" s="70">
        <f t="shared" si="2"/>
        <v>-6.0146859781733703E-2</v>
      </c>
      <c r="G29" s="67">
        <v>330</v>
      </c>
      <c r="H29" s="66">
        <v>14</v>
      </c>
      <c r="I29" s="66">
        <f t="shared" si="3"/>
        <v>23.571428571428573</v>
      </c>
      <c r="J29" s="66">
        <v>1</v>
      </c>
      <c r="K29" s="66">
        <v>8</v>
      </c>
      <c r="L29" s="67">
        <v>83408.460000000006</v>
      </c>
      <c r="M29" s="67">
        <v>13434</v>
      </c>
      <c r="N29" s="65">
        <v>44393</v>
      </c>
      <c r="O29" s="64" t="s">
        <v>142</v>
      </c>
      <c r="P29" s="61"/>
      <c r="Q29" s="73"/>
      <c r="R29" s="73"/>
      <c r="S29" s="73"/>
      <c r="T29" s="73"/>
      <c r="U29" s="74"/>
      <c r="V29" s="74"/>
      <c r="W29" s="60"/>
      <c r="X29" s="74"/>
      <c r="Y29" s="75"/>
      <c r="Z29" s="75"/>
    </row>
    <row r="30" spans="1:27" ht="25.35" customHeight="1">
      <c r="A30" s="63">
        <v>16</v>
      </c>
      <c r="B30" s="77">
        <v>7</v>
      </c>
      <c r="C30" s="68" t="s">
        <v>457</v>
      </c>
      <c r="D30" s="67">
        <v>1975.9</v>
      </c>
      <c r="E30" s="66">
        <v>8590.77</v>
      </c>
      <c r="F30" s="70">
        <f t="shared" si="2"/>
        <v>-0.76999733434837625</v>
      </c>
      <c r="G30" s="67">
        <v>297</v>
      </c>
      <c r="H30" s="66">
        <v>25</v>
      </c>
      <c r="I30" s="66">
        <f t="shared" si="3"/>
        <v>11.88</v>
      </c>
      <c r="J30" s="66">
        <v>4</v>
      </c>
      <c r="K30" s="66">
        <v>3</v>
      </c>
      <c r="L30" s="67">
        <v>25050</v>
      </c>
      <c r="M30" s="67">
        <v>4181</v>
      </c>
      <c r="N30" s="65">
        <v>44428</v>
      </c>
      <c r="O30" s="64" t="s">
        <v>43</v>
      </c>
      <c r="P30" s="61"/>
      <c r="Q30" s="73"/>
      <c r="R30" s="73"/>
      <c r="S30" s="73"/>
      <c r="T30" s="73"/>
      <c r="U30" s="74"/>
      <c r="V30" s="74"/>
      <c r="W30" s="60"/>
      <c r="X30" s="74"/>
      <c r="Y30" s="75"/>
      <c r="Z30" s="75"/>
    </row>
    <row r="31" spans="1:27" ht="25.35" customHeight="1">
      <c r="A31" s="63">
        <v>17</v>
      </c>
      <c r="B31" s="63" t="s">
        <v>34</v>
      </c>
      <c r="C31" s="68" t="s">
        <v>461</v>
      </c>
      <c r="D31" s="67">
        <v>1926.98</v>
      </c>
      <c r="E31" s="66" t="s">
        <v>36</v>
      </c>
      <c r="F31" s="66" t="s">
        <v>36</v>
      </c>
      <c r="G31" s="67">
        <v>327</v>
      </c>
      <c r="H31" s="66">
        <v>89</v>
      </c>
      <c r="I31" s="66">
        <f t="shared" si="3"/>
        <v>3.6741573033707864</v>
      </c>
      <c r="J31" s="66">
        <v>10</v>
      </c>
      <c r="K31" s="66">
        <v>1</v>
      </c>
      <c r="L31" s="67">
        <v>1927</v>
      </c>
      <c r="M31" s="67">
        <v>327</v>
      </c>
      <c r="N31" s="65">
        <v>44442</v>
      </c>
      <c r="O31" s="64" t="s">
        <v>84</v>
      </c>
      <c r="P31" s="61"/>
      <c r="Q31" s="73"/>
      <c r="R31" s="73"/>
      <c r="S31" s="73"/>
      <c r="T31" s="73"/>
      <c r="U31" s="74"/>
      <c r="V31" s="74"/>
      <c r="W31" s="60"/>
      <c r="X31" s="74"/>
      <c r="Y31" s="75"/>
      <c r="Z31" s="75"/>
    </row>
    <row r="32" spans="1:27" ht="25.35" customHeight="1">
      <c r="A32" s="63">
        <v>18</v>
      </c>
      <c r="B32" s="77">
        <v>12</v>
      </c>
      <c r="C32" s="68" t="s">
        <v>415</v>
      </c>
      <c r="D32" s="67">
        <v>1787.5</v>
      </c>
      <c r="E32" s="66">
        <v>6304.19</v>
      </c>
      <c r="F32" s="70">
        <f>(D32-E32)/E32</f>
        <v>-0.71645841892455653</v>
      </c>
      <c r="G32" s="67">
        <v>301</v>
      </c>
      <c r="H32" s="66">
        <v>32</v>
      </c>
      <c r="I32" s="66">
        <f t="shared" si="3"/>
        <v>9.40625</v>
      </c>
      <c r="J32" s="66">
        <v>9</v>
      </c>
      <c r="K32" s="66">
        <v>2</v>
      </c>
      <c r="L32" s="67">
        <v>8092</v>
      </c>
      <c r="M32" s="67">
        <v>1555</v>
      </c>
      <c r="N32" s="65">
        <v>44435</v>
      </c>
      <c r="O32" s="64" t="s">
        <v>84</v>
      </c>
      <c r="P32" s="61"/>
      <c r="Q32" s="73"/>
      <c r="R32" s="73"/>
      <c r="S32" s="73"/>
      <c r="T32" s="73"/>
      <c r="U32" s="74"/>
      <c r="V32" s="74"/>
      <c r="W32" s="75"/>
      <c r="X32" s="74"/>
      <c r="Y32" s="60"/>
      <c r="Z32" s="75"/>
      <c r="AA32" s="60"/>
    </row>
    <row r="33" spans="1:27" ht="25.35" customHeight="1">
      <c r="A33" s="63">
        <v>19</v>
      </c>
      <c r="B33" s="77">
        <v>10</v>
      </c>
      <c r="C33" s="68" t="s">
        <v>455</v>
      </c>
      <c r="D33" s="67">
        <v>1560.64</v>
      </c>
      <c r="E33" s="66">
        <v>7430.55</v>
      </c>
      <c r="F33" s="70">
        <f>(D33-E33)/E33</f>
        <v>-0.78996978689329855</v>
      </c>
      <c r="G33" s="67">
        <v>248</v>
      </c>
      <c r="H33" s="66">
        <v>20</v>
      </c>
      <c r="I33" s="66">
        <f t="shared" si="3"/>
        <v>12.4</v>
      </c>
      <c r="J33" s="66">
        <v>4</v>
      </c>
      <c r="K33" s="66">
        <v>5</v>
      </c>
      <c r="L33" s="67">
        <v>92148.31</v>
      </c>
      <c r="M33" s="67">
        <v>14134</v>
      </c>
      <c r="N33" s="65">
        <v>44414</v>
      </c>
      <c r="O33" s="64" t="s">
        <v>56</v>
      </c>
      <c r="P33" s="61"/>
      <c r="Q33" s="73"/>
      <c r="R33" s="73"/>
      <c r="S33" s="73"/>
      <c r="T33" s="73"/>
      <c r="U33" s="74"/>
      <c r="V33" s="74"/>
      <c r="W33" s="60"/>
      <c r="X33" s="74"/>
      <c r="Y33" s="75"/>
      <c r="Z33" s="75"/>
    </row>
    <row r="34" spans="1:27" ht="25.35" customHeight="1">
      <c r="A34" s="63">
        <v>20</v>
      </c>
      <c r="B34" s="63">
        <v>32</v>
      </c>
      <c r="C34" s="68" t="s">
        <v>224</v>
      </c>
      <c r="D34" s="67">
        <v>552</v>
      </c>
      <c r="E34" s="67">
        <v>117.2</v>
      </c>
      <c r="F34" s="70">
        <f>(D34-E34)/E34</f>
        <v>3.7098976109215016</v>
      </c>
      <c r="G34" s="67">
        <v>102</v>
      </c>
      <c r="H34" s="66">
        <v>7</v>
      </c>
      <c r="I34" s="66">
        <f t="shared" si="3"/>
        <v>14.571428571428571</v>
      </c>
      <c r="J34" s="66">
        <v>3</v>
      </c>
      <c r="K34" s="66">
        <v>3</v>
      </c>
      <c r="L34" s="67">
        <v>7712.76</v>
      </c>
      <c r="M34" s="67">
        <v>1611</v>
      </c>
      <c r="N34" s="65">
        <v>44421</v>
      </c>
      <c r="O34" s="64" t="s">
        <v>50</v>
      </c>
      <c r="P34" s="9"/>
      <c r="Q34" s="73"/>
      <c r="R34" s="73"/>
      <c r="S34" s="73"/>
      <c r="T34" s="73"/>
      <c r="U34" s="74"/>
      <c r="V34" s="74"/>
      <c r="W34" s="75"/>
      <c r="X34" s="74"/>
      <c r="Y34" s="75"/>
      <c r="Z34" s="60"/>
      <c r="AA34" s="60"/>
    </row>
    <row r="35" spans="1:27" ht="25.35" customHeight="1">
      <c r="A35" s="41"/>
      <c r="B35" s="41"/>
      <c r="C35" s="52" t="s">
        <v>66</v>
      </c>
      <c r="D35" s="62">
        <f>SUM(D23:D34)</f>
        <v>137107.90000000002</v>
      </c>
      <c r="E35" s="62">
        <f t="shared" ref="E35:G35" si="4">SUM(E23:E34)</f>
        <v>187653.49000000002</v>
      </c>
      <c r="F35" s="20">
        <f>(D35-E35)/E35</f>
        <v>-0.26935598160204743</v>
      </c>
      <c r="G35" s="62">
        <f t="shared" si="4"/>
        <v>23629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63" t="s">
        <v>34</v>
      </c>
      <c r="C37" s="68" t="s">
        <v>466</v>
      </c>
      <c r="D37" s="67">
        <v>514</v>
      </c>
      <c r="E37" s="66" t="s">
        <v>36</v>
      </c>
      <c r="F37" s="66" t="s">
        <v>36</v>
      </c>
      <c r="G37" s="67">
        <v>103</v>
      </c>
      <c r="H37" s="66">
        <v>7</v>
      </c>
      <c r="I37" s="66">
        <f>G37/H37</f>
        <v>14.714285714285714</v>
      </c>
      <c r="J37" s="66">
        <v>4</v>
      </c>
      <c r="K37" s="66">
        <v>1</v>
      </c>
      <c r="L37" s="67">
        <v>2639</v>
      </c>
      <c r="M37" s="67">
        <v>444</v>
      </c>
      <c r="N37" s="65">
        <v>44442</v>
      </c>
      <c r="O37" s="64" t="s">
        <v>120</v>
      </c>
      <c r="P37" s="61"/>
      <c r="Q37" s="73"/>
      <c r="R37" s="73"/>
      <c r="S37" s="73"/>
      <c r="T37" s="73"/>
      <c r="U37" s="74"/>
      <c r="V37" s="74"/>
      <c r="W37" s="60"/>
      <c r="X37" s="74"/>
      <c r="Y37" s="75"/>
      <c r="Z37" s="75"/>
    </row>
    <row r="38" spans="1:27" ht="25.35" customHeight="1">
      <c r="A38" s="63">
        <v>22</v>
      </c>
      <c r="B38" s="77">
        <v>20</v>
      </c>
      <c r="C38" s="68" t="s">
        <v>456</v>
      </c>
      <c r="D38" s="67">
        <v>494.68</v>
      </c>
      <c r="E38" s="66">
        <v>1547.11</v>
      </c>
      <c r="F38" s="70">
        <f>(D38-E38)/E38</f>
        <v>-0.68025544402143345</v>
      </c>
      <c r="G38" s="67">
        <v>97</v>
      </c>
      <c r="H38" s="66">
        <v>7</v>
      </c>
      <c r="I38" s="66">
        <f>G38/H38</f>
        <v>13.857142857142858</v>
      </c>
      <c r="J38" s="66">
        <v>1</v>
      </c>
      <c r="K38" s="66">
        <v>10</v>
      </c>
      <c r="L38" s="67">
        <v>49360</v>
      </c>
      <c r="M38" s="67">
        <v>10880</v>
      </c>
      <c r="N38" s="65">
        <v>44379</v>
      </c>
      <c r="O38" s="64" t="s">
        <v>37</v>
      </c>
      <c r="P38" s="61"/>
      <c r="Q38" s="73"/>
      <c r="R38" s="73"/>
      <c r="S38" s="73"/>
      <c r="T38" s="73"/>
      <c r="U38" s="74"/>
      <c r="V38" s="74"/>
      <c r="W38" s="75"/>
      <c r="X38" s="60"/>
      <c r="Y38" s="75"/>
      <c r="Z38" s="74"/>
    </row>
    <row r="39" spans="1:27" ht="25.35" customHeight="1">
      <c r="A39" s="63">
        <v>23</v>
      </c>
      <c r="B39" s="69" t="s">
        <v>36</v>
      </c>
      <c r="C39" s="68" t="s">
        <v>467</v>
      </c>
      <c r="D39" s="67">
        <v>450</v>
      </c>
      <c r="E39" s="66" t="s">
        <v>36</v>
      </c>
      <c r="F39" s="66" t="s">
        <v>36</v>
      </c>
      <c r="G39" s="67">
        <v>80</v>
      </c>
      <c r="H39" s="66">
        <v>7</v>
      </c>
      <c r="I39" s="66">
        <f>G39/H39</f>
        <v>11.428571428571429</v>
      </c>
      <c r="J39" s="66">
        <v>2</v>
      </c>
      <c r="K39" s="66" t="s">
        <v>36</v>
      </c>
      <c r="L39" s="67">
        <v>15759.43</v>
      </c>
      <c r="M39" s="67">
        <v>2750</v>
      </c>
      <c r="N39" s="65">
        <v>44379</v>
      </c>
      <c r="O39" s="64" t="s">
        <v>120</v>
      </c>
      <c r="P39" s="61"/>
      <c r="Q39" s="73"/>
      <c r="R39" s="73"/>
      <c r="S39" s="73"/>
      <c r="T39" s="73"/>
      <c r="U39" s="74"/>
      <c r="V39" s="74"/>
      <c r="W39" s="75"/>
      <c r="X39" s="60"/>
      <c r="Y39" s="75"/>
      <c r="Z39" s="74"/>
    </row>
    <row r="40" spans="1:27" ht="25.35" customHeight="1">
      <c r="A40" s="63">
        <v>24</v>
      </c>
      <c r="B40" s="78">
        <v>15</v>
      </c>
      <c r="C40" s="68" t="s">
        <v>430</v>
      </c>
      <c r="D40" s="67">
        <v>294.09000000000003</v>
      </c>
      <c r="E40" s="66">
        <v>3165.0299999999997</v>
      </c>
      <c r="F40" s="70">
        <f>(D40-E40)/E40</f>
        <v>-0.90708144946493396</v>
      </c>
      <c r="G40" s="67">
        <v>61</v>
      </c>
      <c r="H40" s="66">
        <v>12</v>
      </c>
      <c r="I40" s="66">
        <f>G40/H40</f>
        <v>5.083333333333333</v>
      </c>
      <c r="J40" s="66">
        <v>3</v>
      </c>
      <c r="K40" s="66">
        <v>3</v>
      </c>
      <c r="L40" s="67">
        <v>12263.34</v>
      </c>
      <c r="M40" s="67">
        <v>2164</v>
      </c>
      <c r="N40" s="65">
        <v>44428</v>
      </c>
      <c r="O40" s="53" t="s">
        <v>50</v>
      </c>
      <c r="P40" s="61"/>
      <c r="Q40" s="73"/>
      <c r="R40" s="73"/>
      <c r="S40" s="73"/>
      <c r="T40" s="73"/>
      <c r="U40" s="73"/>
      <c r="V40" s="74"/>
      <c r="W40" s="74"/>
      <c r="X40" s="75"/>
      <c r="Y40" s="60"/>
      <c r="Z40" s="75"/>
    </row>
    <row r="41" spans="1:27" ht="25.35" customHeight="1">
      <c r="A41" s="63">
        <v>25</v>
      </c>
      <c r="B41" s="77">
        <v>24</v>
      </c>
      <c r="C41" s="55" t="s">
        <v>305</v>
      </c>
      <c r="D41" s="67">
        <v>260</v>
      </c>
      <c r="E41" s="67">
        <v>588</v>
      </c>
      <c r="F41" s="70">
        <f>(D41-E41)/E41</f>
        <v>-0.55782312925170063</v>
      </c>
      <c r="G41" s="67">
        <v>53</v>
      </c>
      <c r="H41" s="66" t="s">
        <v>36</v>
      </c>
      <c r="I41" s="66" t="s">
        <v>36</v>
      </c>
      <c r="J41" s="66">
        <v>3</v>
      </c>
      <c r="K41" s="66">
        <v>17</v>
      </c>
      <c r="L41" s="67">
        <v>6820.42</v>
      </c>
      <c r="M41" s="67">
        <v>1411</v>
      </c>
      <c r="N41" s="65">
        <v>44330</v>
      </c>
      <c r="O41" s="64" t="s">
        <v>82</v>
      </c>
      <c r="P41" s="61"/>
      <c r="Q41" s="73"/>
      <c r="R41" s="73"/>
      <c r="S41" s="73"/>
      <c r="T41" s="73"/>
      <c r="U41" s="74"/>
      <c r="V41" s="74"/>
      <c r="W41" s="75"/>
      <c r="X41" s="60"/>
      <c r="Y41" s="75"/>
      <c r="Z41" s="74"/>
    </row>
    <row r="42" spans="1:27" ht="25.35" customHeight="1">
      <c r="A42" s="63">
        <v>26</v>
      </c>
      <c r="B42" s="77">
        <v>26</v>
      </c>
      <c r="C42" s="68" t="s">
        <v>429</v>
      </c>
      <c r="D42" s="67">
        <v>174</v>
      </c>
      <c r="E42" s="66">
        <v>393</v>
      </c>
      <c r="F42" s="70">
        <f>(D42-E42)/E42</f>
        <v>-0.5572519083969466</v>
      </c>
      <c r="G42" s="67">
        <v>27</v>
      </c>
      <c r="H42" s="66" t="s">
        <v>36</v>
      </c>
      <c r="I42" s="66" t="s">
        <v>36</v>
      </c>
      <c r="J42" s="66">
        <v>1</v>
      </c>
      <c r="K42" s="66">
        <v>5</v>
      </c>
      <c r="L42" s="67">
        <v>2302.61</v>
      </c>
      <c r="M42" s="67">
        <v>430</v>
      </c>
      <c r="N42" s="65">
        <v>44414</v>
      </c>
      <c r="O42" s="53" t="s">
        <v>296</v>
      </c>
      <c r="P42" s="61"/>
      <c r="Q42" s="73"/>
      <c r="R42" s="73"/>
      <c r="S42" s="73"/>
      <c r="T42" s="73"/>
      <c r="U42" s="74"/>
      <c r="V42" s="74"/>
      <c r="W42" s="75"/>
      <c r="X42" s="74"/>
      <c r="Y42" s="75"/>
      <c r="Z42" s="60"/>
    </row>
    <row r="43" spans="1:27" ht="25.35" customHeight="1">
      <c r="A43" s="63">
        <v>27</v>
      </c>
      <c r="B43" s="77">
        <v>17</v>
      </c>
      <c r="C43" s="68" t="s">
        <v>468</v>
      </c>
      <c r="D43" s="67">
        <v>132.5</v>
      </c>
      <c r="E43" s="66">
        <v>1812.04</v>
      </c>
      <c r="F43" s="70">
        <f>(D43-E43)/E43</f>
        <v>-0.92687799386327008</v>
      </c>
      <c r="G43" s="67">
        <v>34</v>
      </c>
      <c r="H43" s="66">
        <v>4</v>
      </c>
      <c r="I43" s="66">
        <f>G43/H43</f>
        <v>8.5</v>
      </c>
      <c r="J43" s="66">
        <v>2</v>
      </c>
      <c r="K43" s="66">
        <v>6</v>
      </c>
      <c r="L43" s="67">
        <v>44787</v>
      </c>
      <c r="M43" s="67">
        <v>8057</v>
      </c>
      <c r="N43" s="65">
        <v>44407</v>
      </c>
      <c r="O43" s="64" t="s">
        <v>43</v>
      </c>
      <c r="P43" s="61"/>
      <c r="Q43" s="73"/>
      <c r="R43" s="73"/>
      <c r="S43" s="73"/>
      <c r="T43" s="73"/>
      <c r="U43" s="74"/>
      <c r="V43" s="74"/>
      <c r="W43" s="75"/>
      <c r="X43" s="60"/>
      <c r="Y43" s="75"/>
      <c r="Z43" s="74"/>
    </row>
    <row r="44" spans="1:27" ht="25.35" customHeight="1">
      <c r="A44" s="63">
        <v>28</v>
      </c>
      <c r="B44" s="77">
        <v>28</v>
      </c>
      <c r="C44" s="68" t="s">
        <v>449</v>
      </c>
      <c r="D44" s="67">
        <v>68</v>
      </c>
      <c r="E44" s="66">
        <v>211.77</v>
      </c>
      <c r="F44" s="70">
        <f>(D44-E44)/E44</f>
        <v>-0.67889691646597727</v>
      </c>
      <c r="G44" s="67">
        <v>18</v>
      </c>
      <c r="H44" s="66" t="s">
        <v>36</v>
      </c>
      <c r="I44" s="66" t="s">
        <v>36</v>
      </c>
      <c r="J44" s="66">
        <v>3</v>
      </c>
      <c r="K44" s="66">
        <v>4</v>
      </c>
      <c r="L44" s="67">
        <v>761.57</v>
      </c>
      <c r="M44" s="67">
        <v>172</v>
      </c>
      <c r="N44" s="65">
        <v>44421</v>
      </c>
      <c r="O44" s="64" t="s">
        <v>82</v>
      </c>
      <c r="P44" s="61"/>
      <c r="Q44" s="73"/>
      <c r="R44" s="73"/>
      <c r="S44" s="73"/>
      <c r="T44" s="73"/>
      <c r="U44" s="74"/>
      <c r="V44" s="74"/>
      <c r="W44" s="60"/>
      <c r="X44" s="74"/>
      <c r="Y44" s="75"/>
      <c r="Z44" s="75"/>
    </row>
    <row r="45" spans="1:27" ht="25.35" customHeight="1">
      <c r="A45" s="63">
        <v>29</v>
      </c>
      <c r="B45" s="66" t="s">
        <v>36</v>
      </c>
      <c r="C45" s="71" t="s">
        <v>216</v>
      </c>
      <c r="D45" s="67">
        <v>39</v>
      </c>
      <c r="E45" s="66" t="s">
        <v>36</v>
      </c>
      <c r="F45" s="66" t="s">
        <v>36</v>
      </c>
      <c r="G45" s="67">
        <v>10</v>
      </c>
      <c r="H45" s="66">
        <v>1</v>
      </c>
      <c r="I45" s="66">
        <f>G45/H45</f>
        <v>10</v>
      </c>
      <c r="J45" s="66">
        <v>1</v>
      </c>
      <c r="K45" s="66" t="s">
        <v>36</v>
      </c>
      <c r="L45" s="67">
        <v>23874</v>
      </c>
      <c r="M45" s="67">
        <v>4218</v>
      </c>
      <c r="N45" s="65">
        <v>44323</v>
      </c>
      <c r="O45" s="64" t="s">
        <v>43</v>
      </c>
      <c r="P45" s="61"/>
      <c r="Q45" s="73"/>
      <c r="R45" s="73"/>
      <c r="S45" s="73"/>
      <c r="T45" s="73"/>
      <c r="U45" s="73"/>
      <c r="V45" s="74"/>
      <c r="W45" s="75"/>
      <c r="X45" s="74"/>
      <c r="Y45" s="75"/>
      <c r="Z45" s="60"/>
    </row>
    <row r="46" spans="1:27" ht="25.35" customHeight="1">
      <c r="A46" s="63">
        <v>30</v>
      </c>
      <c r="B46" s="77">
        <v>13</v>
      </c>
      <c r="C46" s="68" t="s">
        <v>469</v>
      </c>
      <c r="D46" s="67">
        <v>22.5</v>
      </c>
      <c r="E46" s="66">
        <v>4403.7</v>
      </c>
      <c r="F46" s="70">
        <f>(D46-E46)/E46</f>
        <v>-0.99489066012671168</v>
      </c>
      <c r="G46" s="67">
        <v>4</v>
      </c>
      <c r="H46" s="66">
        <v>3</v>
      </c>
      <c r="I46" s="66">
        <f>G46/H46</f>
        <v>1.3333333333333333</v>
      </c>
      <c r="J46" s="66">
        <v>2</v>
      </c>
      <c r="K46" s="66">
        <v>3</v>
      </c>
      <c r="L46" s="67">
        <v>18293.650000000001</v>
      </c>
      <c r="M46" s="67">
        <v>2957</v>
      </c>
      <c r="N46" s="65">
        <v>44428</v>
      </c>
      <c r="O46" s="64" t="s">
        <v>56</v>
      </c>
      <c r="P46" s="61"/>
      <c r="Q46" s="73"/>
      <c r="R46" s="73"/>
      <c r="T46" s="73"/>
      <c r="U46" s="73"/>
      <c r="V46" s="74"/>
      <c r="W46" s="74"/>
      <c r="X46" s="60"/>
      <c r="Y46" s="75"/>
      <c r="Z46" s="75"/>
    </row>
    <row r="47" spans="1:27" ht="25.35" customHeight="1">
      <c r="A47" s="41"/>
      <c r="B47" s="41"/>
      <c r="C47" s="52" t="s">
        <v>90</v>
      </c>
      <c r="D47" s="62">
        <f>SUM(D35:D46)</f>
        <v>139556.67000000001</v>
      </c>
      <c r="E47" s="62">
        <f>SUM(E35:E46)</f>
        <v>199774.14</v>
      </c>
      <c r="F47" s="72">
        <f>(D47-E47)/E47</f>
        <v>-0.30142775236074099</v>
      </c>
      <c r="G47" s="62">
        <f>SUM(G35:G46)</f>
        <v>24116</v>
      </c>
      <c r="H47" s="62"/>
      <c r="I47" s="43"/>
      <c r="J47" s="42"/>
      <c r="K47" s="44"/>
      <c r="L47" s="45"/>
      <c r="M47" s="49"/>
      <c r="N47" s="46"/>
      <c r="O47" s="53"/>
    </row>
    <row r="48" spans="1:27" ht="23.1" customHeight="1"/>
    <row r="49" spans="18:18" ht="17.25" customHeight="1"/>
    <row r="62" spans="18:18">
      <c r="R62" s="61"/>
    </row>
    <row r="65" spans="16:16">
      <c r="P65" s="61"/>
    </row>
    <row r="69" spans="16:16" ht="12" customHeight="1"/>
  </sheetData>
  <sortState xmlns:xlrd2="http://schemas.microsoft.com/office/spreadsheetml/2017/richdata2" ref="B13:O46">
    <sortCondition descending="1" ref="D13:D46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A9B30-A0D8-4BD0-BBDF-BD901FA7202A}">
  <dimension ref="A1:AA77"/>
  <sheetViews>
    <sheetView topLeftCell="A19" zoomScale="60" zoomScaleNormal="60" workbookViewId="0">
      <selection activeCell="L39" sqref="L39:M39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2" style="1" bestFit="1" customWidth="1"/>
    <col min="24" max="24" width="13.6640625" style="1" customWidth="1"/>
    <col min="25" max="25" width="12" style="1" bestFit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470</v>
      </c>
      <c r="F1" s="30"/>
      <c r="G1" s="30"/>
      <c r="H1" s="30"/>
      <c r="I1" s="30"/>
    </row>
    <row r="2" spans="1:27" ht="19.5" customHeight="1">
      <c r="E2" s="30" t="s">
        <v>471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 ht="21.6">
      <c r="A6" s="207"/>
      <c r="B6" s="207"/>
      <c r="C6" s="212"/>
      <c r="D6" s="32" t="s">
        <v>464</v>
      </c>
      <c r="E6" s="32" t="s">
        <v>472</v>
      </c>
      <c r="F6" s="212"/>
      <c r="G6" s="32" t="s">
        <v>464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 ht="21.6">
      <c r="A10" s="207"/>
      <c r="B10" s="207"/>
      <c r="C10" s="212"/>
      <c r="D10" s="84" t="s">
        <v>465</v>
      </c>
      <c r="E10" s="84" t="s">
        <v>473</v>
      </c>
      <c r="F10" s="212"/>
      <c r="G10" s="84" t="s">
        <v>465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2"/>
      <c r="X12" s="60"/>
      <c r="Y12" s="60"/>
      <c r="Z12" s="4"/>
    </row>
    <row r="13" spans="1:27" ht="25.35" customHeight="1">
      <c r="A13" s="63">
        <v>1</v>
      </c>
      <c r="B13" s="63">
        <v>1</v>
      </c>
      <c r="C13" s="68" t="s">
        <v>317</v>
      </c>
      <c r="D13" s="67">
        <v>52321.56</v>
      </c>
      <c r="E13" s="66">
        <v>54102.93</v>
      </c>
      <c r="F13" s="70">
        <f>(D13-E13)/E13</f>
        <v>-3.2925573531784741E-2</v>
      </c>
      <c r="G13" s="67">
        <v>11775</v>
      </c>
      <c r="H13" s="66">
        <v>327</v>
      </c>
      <c r="I13" s="66">
        <f t="shared" ref="I13:I22" si="0">G13/H13</f>
        <v>36.009174311926607</v>
      </c>
      <c r="J13" s="66">
        <v>18</v>
      </c>
      <c r="K13" s="66">
        <v>2</v>
      </c>
      <c r="L13" s="67">
        <v>107363</v>
      </c>
      <c r="M13" s="67">
        <v>23920</v>
      </c>
      <c r="N13" s="65">
        <v>44428</v>
      </c>
      <c r="O13" s="64" t="s">
        <v>39</v>
      </c>
      <c r="P13" s="61"/>
      <c r="R13" s="54"/>
      <c r="T13" s="61"/>
      <c r="U13" s="60"/>
      <c r="V13" s="60"/>
      <c r="W13" s="61"/>
      <c r="X13" s="60"/>
      <c r="Y13" s="60"/>
      <c r="Z13" s="60"/>
    </row>
    <row r="14" spans="1:27" ht="25.35" customHeight="1">
      <c r="A14" s="63">
        <v>2</v>
      </c>
      <c r="B14" s="63">
        <v>2</v>
      </c>
      <c r="C14" s="68" t="s">
        <v>400</v>
      </c>
      <c r="D14" s="67">
        <v>33125.24</v>
      </c>
      <c r="E14" s="66">
        <v>31079.25</v>
      </c>
      <c r="F14" s="70">
        <f>(D14-E14)/E14</f>
        <v>6.5831382674935782E-2</v>
      </c>
      <c r="G14" s="67">
        <v>5858</v>
      </c>
      <c r="H14" s="66">
        <v>179</v>
      </c>
      <c r="I14" s="66">
        <f t="shared" si="0"/>
        <v>32.726256983240226</v>
      </c>
      <c r="J14" s="66">
        <v>9</v>
      </c>
      <c r="K14" s="66">
        <v>3</v>
      </c>
      <c r="L14" s="67">
        <v>103752</v>
      </c>
      <c r="M14" s="67">
        <v>16938</v>
      </c>
      <c r="N14" s="65">
        <v>44421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4"/>
      <c r="Y14" s="75"/>
      <c r="Z14" s="60"/>
      <c r="AA14" s="60"/>
    </row>
    <row r="15" spans="1:27" ht="25.35" customHeight="1">
      <c r="A15" s="63">
        <v>3</v>
      </c>
      <c r="B15" s="63">
        <v>3</v>
      </c>
      <c r="C15" s="68" t="s">
        <v>395</v>
      </c>
      <c r="D15" s="67">
        <v>21493.94</v>
      </c>
      <c r="E15" s="66">
        <v>14603.61</v>
      </c>
      <c r="F15" s="70">
        <f>(D15-E15)/E15</f>
        <v>0.47182374768978341</v>
      </c>
      <c r="G15" s="67">
        <v>4986</v>
      </c>
      <c r="H15" s="66">
        <v>149</v>
      </c>
      <c r="I15" s="66">
        <f t="shared" si="0"/>
        <v>33.463087248322147</v>
      </c>
      <c r="J15" s="66">
        <v>10</v>
      </c>
      <c r="K15" s="66">
        <v>6</v>
      </c>
      <c r="L15" s="67">
        <v>204235</v>
      </c>
      <c r="M15" s="67">
        <v>44461</v>
      </c>
      <c r="N15" s="65">
        <v>44400</v>
      </c>
      <c r="O15" s="64" t="s">
        <v>43</v>
      </c>
      <c r="P15" s="61"/>
      <c r="Q15" s="73"/>
      <c r="R15" s="73"/>
      <c r="S15" s="73"/>
      <c r="T15" s="73"/>
      <c r="U15" s="74"/>
      <c r="V15" s="74"/>
      <c r="W15" s="60"/>
      <c r="X15" s="74"/>
      <c r="Y15" s="75"/>
      <c r="Z15" s="75"/>
    </row>
    <row r="16" spans="1:27" ht="25.35" customHeight="1">
      <c r="A16" s="63">
        <v>4</v>
      </c>
      <c r="B16" s="63" t="s">
        <v>34</v>
      </c>
      <c r="C16" s="68" t="s">
        <v>394</v>
      </c>
      <c r="D16" s="67">
        <v>13233.86</v>
      </c>
      <c r="E16" s="66" t="s">
        <v>36</v>
      </c>
      <c r="F16" s="66" t="s">
        <v>36</v>
      </c>
      <c r="G16" s="67">
        <v>2371</v>
      </c>
      <c r="H16" s="66">
        <v>193</v>
      </c>
      <c r="I16" s="66">
        <f t="shared" si="0"/>
        <v>12.284974093264248</v>
      </c>
      <c r="J16" s="66">
        <v>14</v>
      </c>
      <c r="K16" s="66">
        <v>1</v>
      </c>
      <c r="L16" s="67">
        <v>13234</v>
      </c>
      <c r="M16" s="67">
        <v>2371</v>
      </c>
      <c r="N16" s="65">
        <v>44435</v>
      </c>
      <c r="O16" s="64" t="s">
        <v>37</v>
      </c>
      <c r="P16" s="61"/>
      <c r="Q16" s="73"/>
      <c r="R16" s="73"/>
      <c r="S16" s="73"/>
      <c r="T16" s="73"/>
      <c r="U16" s="74"/>
      <c r="V16" s="74"/>
      <c r="W16" s="60"/>
      <c r="X16" s="74"/>
      <c r="Y16" s="75"/>
      <c r="Z16" s="75"/>
    </row>
    <row r="17" spans="1:26" ht="25.35" customHeight="1">
      <c r="A17" s="63">
        <v>5</v>
      </c>
      <c r="B17" s="63" t="s">
        <v>34</v>
      </c>
      <c r="C17" s="68" t="s">
        <v>454</v>
      </c>
      <c r="D17" s="67">
        <v>10029.629999999999</v>
      </c>
      <c r="E17" s="66" t="s">
        <v>36</v>
      </c>
      <c r="F17" s="66" t="s">
        <v>36</v>
      </c>
      <c r="G17" s="67">
        <v>1902</v>
      </c>
      <c r="H17" s="66">
        <v>141</v>
      </c>
      <c r="I17" s="66">
        <f t="shared" si="0"/>
        <v>13.48936170212766</v>
      </c>
      <c r="J17" s="66">
        <v>14</v>
      </c>
      <c r="K17" s="66">
        <v>1</v>
      </c>
      <c r="L17" s="67">
        <v>10029.629999999999</v>
      </c>
      <c r="M17" s="67">
        <v>1902</v>
      </c>
      <c r="N17" s="65">
        <v>44435</v>
      </c>
      <c r="O17" s="64" t="s">
        <v>41</v>
      </c>
      <c r="P17" s="61"/>
      <c r="Q17" s="73"/>
      <c r="R17" s="73"/>
      <c r="S17" s="73"/>
      <c r="T17" s="73"/>
      <c r="U17" s="74"/>
      <c r="V17" s="74"/>
      <c r="W17" s="60"/>
      <c r="X17" s="74"/>
      <c r="Y17" s="75"/>
      <c r="Z17" s="75"/>
    </row>
    <row r="18" spans="1:26" ht="25.35" customHeight="1">
      <c r="A18" s="63">
        <v>6</v>
      </c>
      <c r="B18" s="63">
        <v>10</v>
      </c>
      <c r="C18" s="68" t="s">
        <v>437</v>
      </c>
      <c r="D18" s="67">
        <v>9021.5300000000007</v>
      </c>
      <c r="E18" s="66">
        <v>7326.23</v>
      </c>
      <c r="F18" s="70">
        <f>(D18-E18)/E18</f>
        <v>0.231401416553944</v>
      </c>
      <c r="G18" s="67">
        <v>2021</v>
      </c>
      <c r="H18" s="66">
        <v>53</v>
      </c>
      <c r="I18" s="66">
        <f t="shared" si="0"/>
        <v>38.132075471698116</v>
      </c>
      <c r="J18" s="66">
        <v>7</v>
      </c>
      <c r="K18" s="66">
        <v>7</v>
      </c>
      <c r="L18" s="67">
        <v>154816.26999999999</v>
      </c>
      <c r="M18" s="67">
        <v>32038</v>
      </c>
      <c r="N18" s="65">
        <v>44393</v>
      </c>
      <c r="O18" s="64" t="s">
        <v>56</v>
      </c>
      <c r="P18" s="61"/>
      <c r="Q18" s="73"/>
      <c r="R18" s="73"/>
      <c r="S18" s="73"/>
      <c r="T18" s="73"/>
      <c r="U18" s="74"/>
      <c r="V18" s="74"/>
      <c r="W18" s="60"/>
      <c r="X18" s="74"/>
      <c r="Y18" s="75"/>
      <c r="Z18" s="75"/>
    </row>
    <row r="19" spans="1:26" ht="25.35" customHeight="1">
      <c r="A19" s="63">
        <v>7</v>
      </c>
      <c r="B19" s="63">
        <v>4</v>
      </c>
      <c r="C19" s="68" t="s">
        <v>457</v>
      </c>
      <c r="D19" s="67">
        <v>8590.77</v>
      </c>
      <c r="E19" s="66">
        <v>14483.53</v>
      </c>
      <c r="F19" s="70">
        <f>(D19-E19)/E19</f>
        <v>-0.40685937751363099</v>
      </c>
      <c r="G19" s="67">
        <v>1549</v>
      </c>
      <c r="H19" s="66">
        <v>54</v>
      </c>
      <c r="I19" s="66">
        <f t="shared" si="0"/>
        <v>28.685185185185187</v>
      </c>
      <c r="J19" s="66">
        <v>8</v>
      </c>
      <c r="K19" s="66">
        <v>2</v>
      </c>
      <c r="L19" s="67">
        <v>23074</v>
      </c>
      <c r="M19" s="67">
        <v>3884</v>
      </c>
      <c r="N19" s="65">
        <v>44428</v>
      </c>
      <c r="O19" s="64" t="s">
        <v>84</v>
      </c>
      <c r="P19" s="61"/>
      <c r="Q19" s="73"/>
      <c r="R19" s="73"/>
      <c r="S19" s="73"/>
      <c r="T19" s="73"/>
      <c r="U19" s="74"/>
      <c r="V19" s="74"/>
      <c r="W19" s="60"/>
      <c r="X19" s="74"/>
      <c r="Y19" s="75"/>
      <c r="Z19" s="75"/>
    </row>
    <row r="20" spans="1:26" ht="25.35" customHeight="1">
      <c r="A20" s="63">
        <v>8</v>
      </c>
      <c r="B20" s="63" t="s">
        <v>34</v>
      </c>
      <c r="C20" s="68" t="s">
        <v>414</v>
      </c>
      <c r="D20" s="67">
        <v>8571.7199999999993</v>
      </c>
      <c r="E20" s="66" t="s">
        <v>36</v>
      </c>
      <c r="F20" s="66" t="s">
        <v>36</v>
      </c>
      <c r="G20" s="67">
        <v>1664</v>
      </c>
      <c r="H20" s="66">
        <v>120</v>
      </c>
      <c r="I20" s="66">
        <f t="shared" si="0"/>
        <v>13.866666666666667</v>
      </c>
      <c r="J20" s="66">
        <v>16</v>
      </c>
      <c r="K20" s="66">
        <v>1</v>
      </c>
      <c r="L20" s="67">
        <v>8571.7199999999993</v>
      </c>
      <c r="M20" s="67">
        <v>1664</v>
      </c>
      <c r="N20" s="65">
        <v>44435</v>
      </c>
      <c r="O20" s="64" t="s">
        <v>50</v>
      </c>
      <c r="P20" s="61"/>
      <c r="Q20" s="73"/>
      <c r="R20" s="73"/>
      <c r="S20" s="73"/>
      <c r="T20" s="73"/>
      <c r="U20" s="74"/>
      <c r="V20" s="74"/>
      <c r="W20" s="60"/>
      <c r="X20" s="74"/>
      <c r="Y20" s="75"/>
      <c r="Z20" s="75"/>
    </row>
    <row r="21" spans="1:26" ht="25.35" customHeight="1">
      <c r="A21" s="63">
        <v>9</v>
      </c>
      <c r="B21" s="63">
        <v>7</v>
      </c>
      <c r="C21" s="68" t="s">
        <v>401</v>
      </c>
      <c r="D21" s="67">
        <v>7893.3899999999994</v>
      </c>
      <c r="E21" s="66">
        <v>11882.039999999997</v>
      </c>
      <c r="F21" s="70">
        <f>(D21-E21)/E21</f>
        <v>-0.33568730622014392</v>
      </c>
      <c r="G21" s="67">
        <v>1454</v>
      </c>
      <c r="H21" s="66">
        <v>76</v>
      </c>
      <c r="I21" s="66">
        <f t="shared" si="0"/>
        <v>19.131578947368421</v>
      </c>
      <c r="J21" s="66">
        <v>10</v>
      </c>
      <c r="K21" s="66">
        <v>5</v>
      </c>
      <c r="L21" s="67">
        <v>170372.53999999995</v>
      </c>
      <c r="M21" s="67">
        <v>27071</v>
      </c>
      <c r="N21" s="65">
        <v>44407</v>
      </c>
      <c r="O21" s="64" t="s">
        <v>402</v>
      </c>
      <c r="P21" s="61"/>
      <c r="Q21" s="73"/>
      <c r="R21" s="73"/>
      <c r="S21" s="73"/>
      <c r="T21" s="73"/>
      <c r="U21" s="74"/>
      <c r="V21" s="74"/>
      <c r="W21" s="60"/>
      <c r="X21" s="74"/>
      <c r="Y21" s="75"/>
      <c r="Z21" s="75"/>
    </row>
    <row r="22" spans="1:26" ht="25.35" customHeight="1">
      <c r="A22" s="63">
        <v>10</v>
      </c>
      <c r="B22" s="63">
        <v>6</v>
      </c>
      <c r="C22" s="68" t="s">
        <v>455</v>
      </c>
      <c r="D22" s="67">
        <v>7430.55</v>
      </c>
      <c r="E22" s="66">
        <v>12442.12</v>
      </c>
      <c r="F22" s="70">
        <f>(D22-E22)/E22</f>
        <v>-0.40279068197381157</v>
      </c>
      <c r="G22" s="67">
        <v>1384</v>
      </c>
      <c r="H22" s="66">
        <v>56</v>
      </c>
      <c r="I22" s="66">
        <f t="shared" si="0"/>
        <v>24.714285714285715</v>
      </c>
      <c r="J22" s="66">
        <v>6</v>
      </c>
      <c r="K22" s="66">
        <v>4</v>
      </c>
      <c r="L22" s="67">
        <v>90494.67</v>
      </c>
      <c r="M22" s="67">
        <v>13867</v>
      </c>
      <c r="N22" s="65">
        <v>44414</v>
      </c>
      <c r="O22" s="64" t="s">
        <v>56</v>
      </c>
      <c r="P22" s="61"/>
      <c r="Q22" s="73"/>
      <c r="R22" s="73"/>
      <c r="S22" s="73"/>
      <c r="T22" s="73"/>
      <c r="U22" s="74"/>
      <c r="V22" s="74"/>
      <c r="W22" s="60"/>
      <c r="X22" s="74"/>
      <c r="Y22" s="75"/>
      <c r="Z22" s="75"/>
    </row>
    <row r="23" spans="1:26" ht="25.35" customHeight="1">
      <c r="A23" s="41"/>
      <c r="B23" s="41"/>
      <c r="C23" s="52" t="s">
        <v>52</v>
      </c>
      <c r="D23" s="62">
        <f>SUM(D13:D22)</f>
        <v>171712.19</v>
      </c>
      <c r="E23" s="62">
        <f t="shared" ref="E23:G23" si="1">SUM(E13:E22)</f>
        <v>145919.71</v>
      </c>
      <c r="F23" s="20">
        <f>(D23-E23)/E23</f>
        <v>0.17675802672579333</v>
      </c>
      <c r="G23" s="62">
        <f t="shared" si="1"/>
        <v>34964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8</v>
      </c>
      <c r="C25" s="68" t="s">
        <v>403</v>
      </c>
      <c r="D25" s="67">
        <v>7296.0199999999995</v>
      </c>
      <c r="E25" s="66">
        <v>8834.7799999999988</v>
      </c>
      <c r="F25" s="70">
        <f>(D25-E25)/E25</f>
        <v>-0.17417072071970094</v>
      </c>
      <c r="G25" s="67">
        <v>1388</v>
      </c>
      <c r="H25" s="66">
        <v>69</v>
      </c>
      <c r="I25" s="66">
        <f t="shared" ref="I25:I34" si="2">G25/H25</f>
        <v>20.115942028985508</v>
      </c>
      <c r="J25" s="66">
        <v>8</v>
      </c>
      <c r="K25" s="66">
        <v>3</v>
      </c>
      <c r="L25" s="67">
        <v>31827.560000000005</v>
      </c>
      <c r="M25" s="67">
        <v>5819</v>
      </c>
      <c r="N25" s="65">
        <v>44421</v>
      </c>
      <c r="O25" s="64" t="s">
        <v>404</v>
      </c>
      <c r="P25" s="61"/>
      <c r="Q25" s="73"/>
      <c r="R25" s="73"/>
      <c r="S25" s="73"/>
      <c r="T25" s="73"/>
      <c r="U25" s="74"/>
      <c r="V25" s="74"/>
      <c r="W25" s="60"/>
      <c r="X25" s="74"/>
      <c r="Y25" s="75"/>
      <c r="Z25" s="75"/>
    </row>
    <row r="26" spans="1:26" ht="25.35" customHeight="1">
      <c r="A26" s="63">
        <v>12</v>
      </c>
      <c r="B26" s="63" t="s">
        <v>34</v>
      </c>
      <c r="C26" s="68" t="s">
        <v>415</v>
      </c>
      <c r="D26" s="67">
        <v>6304.19</v>
      </c>
      <c r="E26" s="66" t="s">
        <v>36</v>
      </c>
      <c r="F26" s="66" t="s">
        <v>36</v>
      </c>
      <c r="G26" s="67">
        <v>1254</v>
      </c>
      <c r="H26" s="66">
        <v>133</v>
      </c>
      <c r="I26" s="66">
        <f t="shared" si="2"/>
        <v>9.4285714285714288</v>
      </c>
      <c r="J26" s="66">
        <v>15</v>
      </c>
      <c r="K26" s="66">
        <v>1</v>
      </c>
      <c r="L26" s="67">
        <v>6304</v>
      </c>
      <c r="M26" s="67">
        <v>1254</v>
      </c>
      <c r="N26" s="65">
        <v>44435</v>
      </c>
      <c r="O26" s="64" t="s">
        <v>84</v>
      </c>
      <c r="P26" s="61"/>
      <c r="Q26" s="73"/>
      <c r="R26" s="73"/>
      <c r="S26" s="73"/>
      <c r="T26" s="73"/>
      <c r="U26" s="74"/>
      <c r="V26" s="74"/>
      <c r="W26" s="60"/>
      <c r="X26" s="74"/>
      <c r="Y26" s="75"/>
      <c r="Z26" s="75"/>
    </row>
    <row r="27" spans="1:26" ht="25.35" customHeight="1">
      <c r="A27" s="63">
        <v>13</v>
      </c>
      <c r="B27" s="63">
        <v>5</v>
      </c>
      <c r="C27" s="68" t="s">
        <v>469</v>
      </c>
      <c r="D27" s="67">
        <v>4403.7</v>
      </c>
      <c r="E27" s="66">
        <v>12624.43</v>
      </c>
      <c r="F27" s="70">
        <f>(D27-E27)/E27</f>
        <v>-0.65117633033729039</v>
      </c>
      <c r="G27" s="67">
        <v>827</v>
      </c>
      <c r="H27" s="66">
        <v>87</v>
      </c>
      <c r="I27" s="66">
        <f t="shared" si="2"/>
        <v>9.5057471264367823</v>
      </c>
      <c r="J27" s="66">
        <v>10</v>
      </c>
      <c r="K27" s="66">
        <v>2</v>
      </c>
      <c r="L27" s="67">
        <v>18276.95</v>
      </c>
      <c r="M27" s="67">
        <v>2954</v>
      </c>
      <c r="N27" s="65">
        <v>44428</v>
      </c>
      <c r="O27" s="64" t="s">
        <v>56</v>
      </c>
      <c r="P27" s="61"/>
      <c r="Q27" s="73"/>
      <c r="R27" s="73"/>
      <c r="S27" s="73"/>
      <c r="T27" s="73"/>
      <c r="U27" s="74"/>
      <c r="V27" s="74"/>
      <c r="W27" s="60"/>
      <c r="X27" s="74"/>
      <c r="Y27" s="75"/>
      <c r="Z27" s="75"/>
    </row>
    <row r="28" spans="1:26" ht="25.35" customHeight="1">
      <c r="A28" s="63">
        <v>14</v>
      </c>
      <c r="B28" s="63" t="s">
        <v>58</v>
      </c>
      <c r="C28" s="68" t="s">
        <v>373</v>
      </c>
      <c r="D28" s="67">
        <v>4036.87</v>
      </c>
      <c r="E28" s="66" t="s">
        <v>36</v>
      </c>
      <c r="F28" s="66" t="s">
        <v>36</v>
      </c>
      <c r="G28" s="67">
        <v>1027</v>
      </c>
      <c r="H28" s="66">
        <v>17</v>
      </c>
      <c r="I28" s="66">
        <f t="shared" si="2"/>
        <v>60.411764705882355</v>
      </c>
      <c r="J28" s="66">
        <v>6</v>
      </c>
      <c r="K28" s="66">
        <v>0</v>
      </c>
      <c r="L28" s="67">
        <v>4036.87</v>
      </c>
      <c r="M28" s="67">
        <v>1027</v>
      </c>
      <c r="N28" s="65" t="s">
        <v>60</v>
      </c>
      <c r="O28" s="64" t="s">
        <v>101</v>
      </c>
      <c r="P28" s="61"/>
      <c r="Q28" s="73"/>
      <c r="R28" s="73"/>
      <c r="S28" s="73"/>
      <c r="T28" s="73"/>
      <c r="U28" s="74"/>
      <c r="V28" s="74"/>
      <c r="W28" s="75"/>
      <c r="X28" s="60"/>
      <c r="Y28" s="74"/>
      <c r="Z28" s="75"/>
    </row>
    <row r="29" spans="1:26" ht="25.35" customHeight="1">
      <c r="A29" s="63">
        <v>15</v>
      </c>
      <c r="B29" s="63">
        <v>9</v>
      </c>
      <c r="C29" s="68" t="s">
        <v>430</v>
      </c>
      <c r="D29" s="67">
        <v>3165.0299999999997</v>
      </c>
      <c r="E29" s="66">
        <v>8804.2199999999993</v>
      </c>
      <c r="F29" s="70">
        <f>(D29-E29)/E29</f>
        <v>-0.64050989184731866</v>
      </c>
      <c r="G29" s="67">
        <v>606</v>
      </c>
      <c r="H29" s="66">
        <v>63</v>
      </c>
      <c r="I29" s="66">
        <f t="shared" si="2"/>
        <v>9.6190476190476186</v>
      </c>
      <c r="J29" s="66">
        <v>10</v>
      </c>
      <c r="K29" s="66">
        <v>2</v>
      </c>
      <c r="L29" s="67">
        <v>11969.25</v>
      </c>
      <c r="M29" s="67">
        <v>2103</v>
      </c>
      <c r="N29" s="65">
        <v>44428</v>
      </c>
      <c r="O29" s="64" t="s">
        <v>50</v>
      </c>
      <c r="P29" s="61"/>
      <c r="Q29" s="73"/>
      <c r="R29" s="73"/>
      <c r="S29" s="73"/>
      <c r="T29" s="73"/>
      <c r="U29" s="74"/>
      <c r="V29" s="74"/>
      <c r="W29" s="75"/>
      <c r="X29" s="60"/>
      <c r="Y29" s="74"/>
      <c r="Z29" s="75"/>
    </row>
    <row r="30" spans="1:26" ht="25.35" customHeight="1">
      <c r="A30" s="63">
        <v>16</v>
      </c>
      <c r="B30" s="63">
        <v>13</v>
      </c>
      <c r="C30" s="68" t="s">
        <v>420</v>
      </c>
      <c r="D30" s="67">
        <v>2223.89</v>
      </c>
      <c r="E30" s="66">
        <v>1955.06</v>
      </c>
      <c r="F30" s="70">
        <f>(D30-E30)/E30</f>
        <v>0.13750473131259394</v>
      </c>
      <c r="G30" s="67">
        <v>433</v>
      </c>
      <c r="H30" s="66">
        <v>13</v>
      </c>
      <c r="I30" s="66">
        <f t="shared" si="2"/>
        <v>33.307692307692307</v>
      </c>
      <c r="J30" s="66">
        <v>1</v>
      </c>
      <c r="K30" s="66">
        <v>7</v>
      </c>
      <c r="L30" s="67">
        <v>81318.33</v>
      </c>
      <c r="M30" s="67">
        <v>13104</v>
      </c>
      <c r="N30" s="65">
        <v>44393</v>
      </c>
      <c r="O30" s="64" t="s">
        <v>142</v>
      </c>
      <c r="P30" s="61"/>
      <c r="Q30" s="73"/>
      <c r="R30" s="73"/>
      <c r="S30" s="73"/>
      <c r="T30" s="73"/>
      <c r="U30" s="74"/>
      <c r="V30" s="74"/>
      <c r="W30" s="75"/>
      <c r="X30" s="60"/>
      <c r="Y30" s="74"/>
      <c r="Z30" s="75"/>
    </row>
    <row r="31" spans="1:26" ht="25.35" customHeight="1">
      <c r="A31" s="63">
        <v>17</v>
      </c>
      <c r="B31" s="63">
        <v>15</v>
      </c>
      <c r="C31" s="68" t="s">
        <v>468</v>
      </c>
      <c r="D31" s="67">
        <v>1812.04</v>
      </c>
      <c r="E31" s="66">
        <v>1409.38</v>
      </c>
      <c r="F31" s="70">
        <f>(D31-E31)/E31</f>
        <v>0.2857000950772679</v>
      </c>
      <c r="G31" s="67">
        <v>392</v>
      </c>
      <c r="H31" s="66">
        <v>21</v>
      </c>
      <c r="I31" s="66">
        <f t="shared" si="2"/>
        <v>18.666666666666668</v>
      </c>
      <c r="J31" s="66">
        <v>3</v>
      </c>
      <c r="K31" s="66">
        <v>5</v>
      </c>
      <c r="L31" s="67">
        <v>44654</v>
      </c>
      <c r="M31" s="67">
        <v>8023</v>
      </c>
      <c r="N31" s="65">
        <v>44407</v>
      </c>
      <c r="O31" s="64" t="s">
        <v>43</v>
      </c>
      <c r="P31" s="61"/>
      <c r="Q31" s="73"/>
      <c r="R31" s="73"/>
      <c r="S31" s="73"/>
      <c r="T31" s="73"/>
      <c r="U31" s="74"/>
      <c r="V31" s="74"/>
      <c r="W31" s="75"/>
      <c r="X31" s="60"/>
      <c r="Y31" s="74"/>
      <c r="Z31" s="75"/>
    </row>
    <row r="32" spans="1:26" ht="25.35" customHeight="1">
      <c r="A32" s="63">
        <v>18</v>
      </c>
      <c r="B32" s="69" t="s">
        <v>36</v>
      </c>
      <c r="C32" s="56" t="s">
        <v>333</v>
      </c>
      <c r="D32" s="67">
        <v>1694</v>
      </c>
      <c r="E32" s="66" t="s">
        <v>36</v>
      </c>
      <c r="F32" s="66" t="s">
        <v>36</v>
      </c>
      <c r="G32" s="67">
        <v>345</v>
      </c>
      <c r="H32" s="66">
        <v>2</v>
      </c>
      <c r="I32" s="66">
        <f t="shared" si="2"/>
        <v>172.5</v>
      </c>
      <c r="J32" s="66">
        <v>2</v>
      </c>
      <c r="K32" s="66" t="s">
        <v>36</v>
      </c>
      <c r="L32" s="67">
        <v>48682.85</v>
      </c>
      <c r="M32" s="67">
        <v>10974</v>
      </c>
      <c r="N32" s="65">
        <v>44372</v>
      </c>
      <c r="O32" s="64" t="s">
        <v>50</v>
      </c>
      <c r="P32" s="61"/>
      <c r="Q32" s="73"/>
      <c r="R32" s="73"/>
      <c r="S32" s="73"/>
      <c r="T32" s="73"/>
      <c r="U32" s="74"/>
      <c r="V32" s="74"/>
      <c r="W32" s="75"/>
      <c r="X32" s="60"/>
      <c r="Y32" s="74"/>
      <c r="Z32" s="75"/>
    </row>
    <row r="33" spans="1:27" ht="25.35" customHeight="1">
      <c r="A33" s="63">
        <v>19</v>
      </c>
      <c r="B33" s="63">
        <v>11</v>
      </c>
      <c r="C33" s="68" t="s">
        <v>474</v>
      </c>
      <c r="D33" s="67">
        <v>1674.81</v>
      </c>
      <c r="E33" s="66">
        <v>6739.38</v>
      </c>
      <c r="F33" s="70">
        <f>(D33-E33)/E33</f>
        <v>-0.75148900937474961</v>
      </c>
      <c r="G33" s="67">
        <v>312</v>
      </c>
      <c r="H33" s="66">
        <v>18</v>
      </c>
      <c r="I33" s="66">
        <f t="shared" si="2"/>
        <v>17.333333333333332</v>
      </c>
      <c r="J33" s="66">
        <v>4</v>
      </c>
      <c r="K33" s="66">
        <v>3</v>
      </c>
      <c r="L33" s="67">
        <v>30819.49</v>
      </c>
      <c r="M33" s="67">
        <v>4701</v>
      </c>
      <c r="N33" s="65">
        <v>44421</v>
      </c>
      <c r="O33" s="64" t="s">
        <v>142</v>
      </c>
      <c r="P33" s="61"/>
      <c r="Q33" s="73"/>
      <c r="R33" s="73"/>
      <c r="S33" s="73"/>
      <c r="T33" s="73"/>
      <c r="U33" s="74"/>
      <c r="V33" s="74"/>
      <c r="W33" s="75"/>
      <c r="X33" s="75"/>
      <c r="Y33" s="74"/>
      <c r="Z33" s="60"/>
      <c r="AA33" s="60"/>
    </row>
    <row r="34" spans="1:27" ht="25.35" customHeight="1">
      <c r="A34" s="63">
        <v>20</v>
      </c>
      <c r="B34" s="63">
        <v>16</v>
      </c>
      <c r="C34" s="68" t="s">
        <v>456</v>
      </c>
      <c r="D34" s="67">
        <v>1547.11</v>
      </c>
      <c r="E34" s="66">
        <v>1310.29</v>
      </c>
      <c r="F34" s="70">
        <f>(D34-E34)/E34</f>
        <v>0.18073861511573769</v>
      </c>
      <c r="G34" s="67">
        <v>360</v>
      </c>
      <c r="H34" s="66">
        <v>8</v>
      </c>
      <c r="I34" s="66">
        <f t="shared" si="2"/>
        <v>45</v>
      </c>
      <c r="J34" s="66">
        <v>1</v>
      </c>
      <c r="K34" s="66">
        <v>9</v>
      </c>
      <c r="L34" s="67">
        <v>48865</v>
      </c>
      <c r="M34" s="67">
        <v>10783</v>
      </c>
      <c r="N34" s="65">
        <v>44379</v>
      </c>
      <c r="O34" s="53" t="s">
        <v>37</v>
      </c>
      <c r="P34" s="61"/>
      <c r="Q34" s="73"/>
      <c r="R34" s="73"/>
      <c r="S34" s="73"/>
      <c r="T34" s="73"/>
      <c r="U34" s="74"/>
      <c r="V34" s="74"/>
      <c r="W34" s="75"/>
      <c r="X34" s="74"/>
      <c r="Y34" s="60"/>
      <c r="Z34" s="75"/>
    </row>
    <row r="35" spans="1:27" ht="25.35" customHeight="1">
      <c r="A35" s="41"/>
      <c r="B35" s="41"/>
      <c r="C35" s="52" t="s">
        <v>66</v>
      </c>
      <c r="D35" s="62">
        <f>SUM(D23:D34)</f>
        <v>205869.85</v>
      </c>
      <c r="E35" s="62">
        <f t="shared" ref="E35:G35" si="3">SUM(E23:E34)</f>
        <v>187597.25</v>
      </c>
      <c r="F35" s="20">
        <f>(D35-E35)/E35</f>
        <v>9.7403346797461085E-2</v>
      </c>
      <c r="G35" s="62">
        <f t="shared" si="3"/>
        <v>41908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76">
        <v>12</v>
      </c>
      <c r="C37" s="26" t="s">
        <v>87</v>
      </c>
      <c r="D37" s="67">
        <v>1164.96</v>
      </c>
      <c r="E37" s="66">
        <v>2211.38</v>
      </c>
      <c r="F37" s="70">
        <f>(D37-E37)/E37</f>
        <v>-0.4731977317331259</v>
      </c>
      <c r="G37" s="67">
        <v>285</v>
      </c>
      <c r="H37" s="66">
        <v>17</v>
      </c>
      <c r="I37" s="66">
        <f>G37/H37</f>
        <v>16.764705882352942</v>
      </c>
      <c r="J37" s="66">
        <v>3</v>
      </c>
      <c r="K37" s="66">
        <v>4</v>
      </c>
      <c r="L37" s="67">
        <v>26189.87</v>
      </c>
      <c r="M37" s="67">
        <v>6221</v>
      </c>
      <c r="N37" s="65">
        <v>44414</v>
      </c>
      <c r="O37" s="64" t="s">
        <v>41</v>
      </c>
      <c r="P37" s="61"/>
      <c r="R37" s="54"/>
      <c r="T37" s="61"/>
      <c r="U37" s="60"/>
      <c r="V37" s="60"/>
      <c r="W37" s="61"/>
      <c r="X37" s="60"/>
      <c r="Y37" s="60"/>
      <c r="Z37" s="60"/>
    </row>
    <row r="38" spans="1:27" ht="25.35" customHeight="1">
      <c r="A38" s="63">
        <v>22</v>
      </c>
      <c r="B38" s="66" t="s">
        <v>36</v>
      </c>
      <c r="C38" s="68" t="s">
        <v>475</v>
      </c>
      <c r="D38" s="67">
        <v>1056</v>
      </c>
      <c r="E38" s="66" t="s">
        <v>36</v>
      </c>
      <c r="F38" s="66" t="s">
        <v>36</v>
      </c>
      <c r="G38" s="67">
        <v>212</v>
      </c>
      <c r="H38" s="66">
        <v>1</v>
      </c>
      <c r="I38" s="66">
        <f>G38/H38</f>
        <v>212</v>
      </c>
      <c r="J38" s="66">
        <v>1</v>
      </c>
      <c r="K38" s="66" t="s">
        <v>36</v>
      </c>
      <c r="L38" s="67">
        <v>119107</v>
      </c>
      <c r="M38" s="67">
        <v>26653</v>
      </c>
      <c r="N38" s="65">
        <v>41712</v>
      </c>
      <c r="O38" s="53" t="s">
        <v>476</v>
      </c>
      <c r="P38" s="61"/>
      <c r="R38" s="54"/>
      <c r="T38" s="61"/>
      <c r="U38" s="60"/>
      <c r="V38" s="60"/>
      <c r="W38" s="61"/>
      <c r="X38" s="60"/>
      <c r="Y38" s="60"/>
      <c r="Z38" s="60"/>
    </row>
    <row r="39" spans="1:27" ht="25.35" customHeight="1">
      <c r="A39" s="63">
        <v>23</v>
      </c>
      <c r="B39" s="23">
        <v>28</v>
      </c>
      <c r="C39" s="28" t="s">
        <v>477</v>
      </c>
      <c r="D39" s="67">
        <v>608</v>
      </c>
      <c r="E39" s="66">
        <v>74.38</v>
      </c>
      <c r="F39" s="70">
        <f>(D39-E39)/E39</f>
        <v>7.1742403872008609</v>
      </c>
      <c r="G39" s="67">
        <v>152</v>
      </c>
      <c r="H39" s="25">
        <v>1</v>
      </c>
      <c r="I39" s="66">
        <f>G39/H39</f>
        <v>152</v>
      </c>
      <c r="J39" s="66">
        <v>1</v>
      </c>
      <c r="K39" s="66" t="s">
        <v>36</v>
      </c>
      <c r="L39" s="67">
        <v>45879</v>
      </c>
      <c r="M39" s="67">
        <v>9570</v>
      </c>
      <c r="N39" s="65">
        <v>44316</v>
      </c>
      <c r="O39" s="64" t="s">
        <v>43</v>
      </c>
      <c r="P39" s="61"/>
      <c r="Q39" s="73"/>
      <c r="R39" s="73"/>
      <c r="S39" s="73"/>
      <c r="T39" s="73"/>
      <c r="U39" s="74"/>
      <c r="V39" s="74"/>
      <c r="W39" s="75"/>
      <c r="X39" s="74"/>
      <c r="Y39" s="60"/>
      <c r="Z39" s="75"/>
    </row>
    <row r="40" spans="1:27" ht="25.35" customHeight="1">
      <c r="A40" s="63">
        <v>24</v>
      </c>
      <c r="B40" s="76">
        <v>24</v>
      </c>
      <c r="C40" s="55" t="s">
        <v>305</v>
      </c>
      <c r="D40" s="67">
        <v>588</v>
      </c>
      <c r="E40" s="67">
        <v>154.5</v>
      </c>
      <c r="F40" s="70">
        <f>(D40-E40)/E40</f>
        <v>2.8058252427184467</v>
      </c>
      <c r="G40" s="67">
        <v>156</v>
      </c>
      <c r="H40" s="66" t="s">
        <v>36</v>
      </c>
      <c r="I40" s="66" t="s">
        <v>36</v>
      </c>
      <c r="J40" s="66">
        <v>2</v>
      </c>
      <c r="K40" s="66">
        <v>16</v>
      </c>
      <c r="L40" s="67">
        <v>6560.42</v>
      </c>
      <c r="M40" s="67">
        <v>1358</v>
      </c>
      <c r="N40" s="65">
        <v>44330</v>
      </c>
      <c r="O40" s="64" t="s">
        <v>82</v>
      </c>
      <c r="P40" s="61"/>
      <c r="Q40" s="73"/>
      <c r="R40" s="73"/>
      <c r="S40" s="73"/>
      <c r="T40" s="73"/>
      <c r="U40" s="73"/>
      <c r="V40" s="74"/>
      <c r="W40" s="75"/>
      <c r="X40" s="74"/>
      <c r="Y40" s="60"/>
      <c r="Z40" s="75"/>
    </row>
    <row r="41" spans="1:27" ht="25.35" customHeight="1">
      <c r="A41" s="63">
        <v>25</v>
      </c>
      <c r="B41" s="76" t="s">
        <v>58</v>
      </c>
      <c r="C41" s="68" t="s">
        <v>436</v>
      </c>
      <c r="D41" s="67">
        <v>399.3</v>
      </c>
      <c r="E41" s="66" t="s">
        <v>36</v>
      </c>
      <c r="F41" s="66" t="s">
        <v>36</v>
      </c>
      <c r="G41" s="67">
        <v>73</v>
      </c>
      <c r="H41" s="66">
        <v>7</v>
      </c>
      <c r="I41" s="66">
        <f>G41/H41</f>
        <v>10.428571428571429</v>
      </c>
      <c r="J41" s="66">
        <v>7</v>
      </c>
      <c r="K41" s="66">
        <v>0</v>
      </c>
      <c r="L41" s="67">
        <v>399.3</v>
      </c>
      <c r="M41" s="67">
        <v>73</v>
      </c>
      <c r="N41" s="65" t="s">
        <v>60</v>
      </c>
      <c r="O41" s="64" t="s">
        <v>41</v>
      </c>
      <c r="P41" s="61"/>
      <c r="Q41" s="73"/>
      <c r="R41" s="73"/>
      <c r="S41" s="73"/>
      <c r="T41" s="73"/>
      <c r="U41" s="73"/>
      <c r="V41" s="74"/>
      <c r="W41" s="74"/>
      <c r="X41" s="75"/>
      <c r="Y41" s="60"/>
      <c r="Z41" s="75"/>
    </row>
    <row r="42" spans="1:27" ht="25.35" customHeight="1">
      <c r="A42" s="63">
        <v>26</v>
      </c>
      <c r="B42" s="63">
        <v>27</v>
      </c>
      <c r="C42" s="68" t="s">
        <v>429</v>
      </c>
      <c r="D42" s="67">
        <v>393</v>
      </c>
      <c r="E42" s="66">
        <v>130</v>
      </c>
      <c r="F42" s="70">
        <f>(D42-E42)/E42</f>
        <v>2.023076923076923</v>
      </c>
      <c r="G42" s="67">
        <v>67</v>
      </c>
      <c r="H42" s="66" t="s">
        <v>36</v>
      </c>
      <c r="I42" s="66" t="s">
        <v>36</v>
      </c>
      <c r="J42" s="66">
        <v>4</v>
      </c>
      <c r="K42" s="66">
        <v>4</v>
      </c>
      <c r="L42" s="67">
        <v>2128.6099999999997</v>
      </c>
      <c r="M42" s="67">
        <v>403</v>
      </c>
      <c r="N42" s="65">
        <v>44414</v>
      </c>
      <c r="O42" s="64" t="s">
        <v>296</v>
      </c>
      <c r="P42" s="61"/>
      <c r="Q42" s="73"/>
      <c r="R42" s="73"/>
      <c r="T42" s="73"/>
      <c r="U42" s="73"/>
      <c r="V42" s="74"/>
      <c r="W42" s="74"/>
      <c r="X42" s="60"/>
      <c r="Y42" s="75"/>
      <c r="Z42" s="75"/>
    </row>
    <row r="43" spans="1:27" ht="25.35" customHeight="1">
      <c r="A43" s="63">
        <v>27</v>
      </c>
      <c r="B43" s="66" t="s">
        <v>36</v>
      </c>
      <c r="C43" s="68" t="s">
        <v>327</v>
      </c>
      <c r="D43" s="67">
        <v>278</v>
      </c>
      <c r="E43" s="66" t="s">
        <v>36</v>
      </c>
      <c r="F43" s="66" t="s">
        <v>36</v>
      </c>
      <c r="G43" s="67">
        <v>139</v>
      </c>
      <c r="H43" s="66">
        <v>6</v>
      </c>
      <c r="I43" s="66">
        <f>G43/H43</f>
        <v>23.166666666666668</v>
      </c>
      <c r="J43" s="66">
        <v>2</v>
      </c>
      <c r="K43" s="66" t="s">
        <v>36</v>
      </c>
      <c r="L43" s="67">
        <v>116654.92</v>
      </c>
      <c r="M43" s="67">
        <v>23955</v>
      </c>
      <c r="N43" s="65">
        <v>44106</v>
      </c>
      <c r="O43" s="64" t="s">
        <v>50</v>
      </c>
      <c r="P43" s="61"/>
      <c r="Q43" s="73"/>
      <c r="R43" s="73"/>
      <c r="S43" s="73"/>
      <c r="T43" s="73"/>
      <c r="U43" s="73"/>
      <c r="V43" s="74"/>
      <c r="W43" s="74"/>
      <c r="X43" s="60"/>
      <c r="Y43" s="75"/>
      <c r="Z43" s="75"/>
    </row>
    <row r="44" spans="1:27" ht="25.35" customHeight="1">
      <c r="A44" s="63">
        <v>28</v>
      </c>
      <c r="B44" s="63">
        <v>25</v>
      </c>
      <c r="C44" s="68" t="s">
        <v>449</v>
      </c>
      <c r="D44" s="67">
        <v>211.77</v>
      </c>
      <c r="E44" s="66">
        <v>144</v>
      </c>
      <c r="F44" s="70">
        <f>(D44-E44)/E44</f>
        <v>0.47062500000000007</v>
      </c>
      <c r="G44" s="67">
        <v>50</v>
      </c>
      <c r="H44" s="66" t="s">
        <v>36</v>
      </c>
      <c r="I44" s="66" t="s">
        <v>36</v>
      </c>
      <c r="J44" s="66">
        <v>5</v>
      </c>
      <c r="K44" s="66">
        <v>3</v>
      </c>
      <c r="L44" s="67">
        <v>693.57</v>
      </c>
      <c r="M44" s="67">
        <v>154</v>
      </c>
      <c r="N44" s="65">
        <v>44421</v>
      </c>
      <c r="O44" s="64" t="s">
        <v>82</v>
      </c>
      <c r="P44" s="61"/>
      <c r="Q44" s="73"/>
      <c r="R44" s="73"/>
      <c r="S44" s="73"/>
      <c r="T44" s="73"/>
      <c r="U44" s="74"/>
      <c r="V44" s="74"/>
      <c r="W44" s="60"/>
      <c r="X44" s="74"/>
      <c r="Y44" s="75"/>
      <c r="Z44" s="75"/>
    </row>
    <row r="45" spans="1:27" ht="25.35" customHeight="1">
      <c r="A45" s="63">
        <v>29</v>
      </c>
      <c r="B45" s="63" t="s">
        <v>58</v>
      </c>
      <c r="C45" s="68" t="s">
        <v>410</v>
      </c>
      <c r="D45" s="67">
        <v>163.34</v>
      </c>
      <c r="E45" s="66" t="s">
        <v>36</v>
      </c>
      <c r="F45" s="66" t="s">
        <v>36</v>
      </c>
      <c r="G45" s="67">
        <v>27</v>
      </c>
      <c r="H45" s="66">
        <v>2</v>
      </c>
      <c r="I45" s="66">
        <f>G45/H45</f>
        <v>13.5</v>
      </c>
      <c r="J45" s="66">
        <v>2</v>
      </c>
      <c r="K45" s="66">
        <v>0</v>
      </c>
      <c r="L45" s="67">
        <v>163.34</v>
      </c>
      <c r="M45" s="67">
        <v>27</v>
      </c>
      <c r="N45" s="65" t="s">
        <v>60</v>
      </c>
      <c r="O45" s="64" t="s">
        <v>56</v>
      </c>
      <c r="P45" s="61"/>
      <c r="Q45" s="73"/>
      <c r="R45" s="73"/>
      <c r="S45" s="73"/>
      <c r="T45" s="73"/>
      <c r="U45" s="73"/>
      <c r="V45" s="74"/>
      <c r="W45" s="74"/>
      <c r="X45" s="75"/>
      <c r="Y45" s="75"/>
      <c r="Z45" s="60"/>
    </row>
    <row r="46" spans="1:27" ht="25.35" customHeight="1">
      <c r="A46" s="63">
        <v>30</v>
      </c>
      <c r="B46" s="66" t="s">
        <v>36</v>
      </c>
      <c r="C46" s="55" t="s">
        <v>478</v>
      </c>
      <c r="D46" s="67">
        <v>144.5</v>
      </c>
      <c r="E46" s="66" t="s">
        <v>36</v>
      </c>
      <c r="F46" s="66" t="s">
        <v>36</v>
      </c>
      <c r="G46" s="67">
        <v>73</v>
      </c>
      <c r="H46" s="25">
        <v>6</v>
      </c>
      <c r="I46" s="66">
        <f>G46/H46</f>
        <v>12.166666666666666</v>
      </c>
      <c r="J46" s="66">
        <v>2</v>
      </c>
      <c r="K46" s="66" t="s">
        <v>36</v>
      </c>
      <c r="L46" s="67">
        <v>246699</v>
      </c>
      <c r="M46" s="67">
        <v>51378</v>
      </c>
      <c r="N46" s="65">
        <v>43840</v>
      </c>
      <c r="O46" s="64" t="s">
        <v>43</v>
      </c>
      <c r="P46" s="61"/>
      <c r="Q46" s="73"/>
      <c r="R46" s="73"/>
      <c r="S46" s="73"/>
      <c r="T46" s="73"/>
      <c r="U46" s="74"/>
      <c r="V46" s="74"/>
      <c r="W46" s="75"/>
      <c r="X46" s="74"/>
      <c r="Y46" s="75"/>
      <c r="Z46" s="60"/>
      <c r="AA46" s="60"/>
    </row>
    <row r="47" spans="1:27" ht="25.35" customHeight="1">
      <c r="A47" s="41"/>
      <c r="B47" s="41"/>
      <c r="C47" s="52" t="s">
        <v>90</v>
      </c>
      <c r="D47" s="62">
        <f>SUM(D35:D46)</f>
        <v>210876.71999999997</v>
      </c>
      <c r="E47" s="62">
        <f t="shared" ref="E47:G47" si="4">SUM(E35:E46)</f>
        <v>190311.51</v>
      </c>
      <c r="F47" s="20">
        <f t="shared" ref="F47" si="5">(D47-E47)/E47</f>
        <v>0.10806077887774608</v>
      </c>
      <c r="G47" s="62">
        <f t="shared" si="4"/>
        <v>43142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7" ht="14.1" customHeight="1">
      <c r="A48" s="39"/>
      <c r="B48" s="47"/>
      <c r="C48" s="40"/>
      <c r="D48" s="48"/>
      <c r="E48" s="48"/>
      <c r="F48" s="24"/>
      <c r="G48" s="48"/>
      <c r="H48" s="48"/>
      <c r="I48" s="48"/>
      <c r="J48" s="48"/>
      <c r="K48" s="48"/>
      <c r="L48" s="48"/>
      <c r="M48" s="48"/>
      <c r="N48" s="50"/>
      <c r="O48" s="38"/>
    </row>
    <row r="49" spans="1:27" ht="25.35" customHeight="1">
      <c r="A49" s="63">
        <v>31</v>
      </c>
      <c r="B49" s="76">
        <v>23</v>
      </c>
      <c r="C49" s="68" t="s">
        <v>460</v>
      </c>
      <c r="D49" s="67">
        <v>133.02000000000001</v>
      </c>
      <c r="E49" s="66">
        <v>158</v>
      </c>
      <c r="F49" s="70">
        <f>(D49-E49)/E49</f>
        <v>-0.15810126582278475</v>
      </c>
      <c r="G49" s="67">
        <v>25</v>
      </c>
      <c r="H49" s="66">
        <v>5</v>
      </c>
      <c r="I49" s="66">
        <f t="shared" ref="I49:I54" si="6">G49/H49</f>
        <v>5</v>
      </c>
      <c r="J49" s="66">
        <v>3</v>
      </c>
      <c r="K49" s="66">
        <v>4</v>
      </c>
      <c r="L49" s="67">
        <v>3322</v>
      </c>
      <c r="M49" s="67">
        <v>585</v>
      </c>
      <c r="N49" s="65">
        <v>44414</v>
      </c>
      <c r="O49" s="64" t="s">
        <v>84</v>
      </c>
      <c r="P49" s="61"/>
      <c r="Q49" s="73"/>
      <c r="R49" s="73"/>
      <c r="S49" s="73"/>
      <c r="T49" s="73"/>
      <c r="U49" s="73"/>
      <c r="V49" s="74"/>
      <c r="W49" s="74"/>
      <c r="X49" s="75"/>
      <c r="Y49" s="75"/>
      <c r="Z49" s="60"/>
    </row>
    <row r="50" spans="1:27" ht="25.35" customHeight="1">
      <c r="A50" s="63">
        <v>32</v>
      </c>
      <c r="B50" s="63">
        <v>14</v>
      </c>
      <c r="C50" s="68" t="s">
        <v>224</v>
      </c>
      <c r="D50" s="67">
        <v>117.2</v>
      </c>
      <c r="E50" s="66">
        <v>1686.6</v>
      </c>
      <c r="F50" s="70">
        <f>(D50-E50)/E50</f>
        <v>-0.93051108739475863</v>
      </c>
      <c r="G50" s="67">
        <v>24</v>
      </c>
      <c r="H50" s="66">
        <v>6</v>
      </c>
      <c r="I50" s="66">
        <f t="shared" si="6"/>
        <v>4</v>
      </c>
      <c r="J50" s="66">
        <v>3</v>
      </c>
      <c r="K50" s="66">
        <v>3</v>
      </c>
      <c r="L50" s="67">
        <v>7160.7599999999993</v>
      </c>
      <c r="M50" s="67">
        <v>1509</v>
      </c>
      <c r="N50" s="65">
        <v>44421</v>
      </c>
      <c r="O50" s="64" t="s">
        <v>50</v>
      </c>
      <c r="P50" s="9"/>
      <c r="Q50" s="73"/>
      <c r="R50" s="73"/>
      <c r="S50" s="73"/>
      <c r="T50" s="73"/>
      <c r="U50" s="74"/>
      <c r="V50" s="74"/>
      <c r="W50" s="75"/>
      <c r="X50" s="74"/>
      <c r="Y50" s="75"/>
      <c r="Z50" s="60"/>
      <c r="AA50" s="60"/>
    </row>
    <row r="51" spans="1:27" ht="25.35" customHeight="1">
      <c r="A51" s="63">
        <v>33</v>
      </c>
      <c r="B51" s="69" t="s">
        <v>36</v>
      </c>
      <c r="C51" s="55" t="s">
        <v>479</v>
      </c>
      <c r="D51" s="67">
        <v>94</v>
      </c>
      <c r="E51" s="66" t="s">
        <v>36</v>
      </c>
      <c r="F51" s="66" t="s">
        <v>36</v>
      </c>
      <c r="G51" s="67">
        <v>47</v>
      </c>
      <c r="H51" s="25">
        <v>5</v>
      </c>
      <c r="I51" s="66">
        <f t="shared" si="6"/>
        <v>9.4</v>
      </c>
      <c r="J51" s="66">
        <v>2</v>
      </c>
      <c r="K51" s="66" t="s">
        <v>36</v>
      </c>
      <c r="L51" s="67">
        <v>90026</v>
      </c>
      <c r="M51" s="67">
        <v>21055</v>
      </c>
      <c r="N51" s="65">
        <v>43875</v>
      </c>
      <c r="O51" s="64" t="s">
        <v>50</v>
      </c>
      <c r="P51" s="61"/>
      <c r="R51" s="54"/>
      <c r="T51" s="61"/>
      <c r="U51" s="60"/>
      <c r="V51" s="60"/>
      <c r="W51" s="60"/>
      <c r="X51" s="60"/>
      <c r="Y51" s="60"/>
      <c r="Z51" s="61"/>
    </row>
    <row r="52" spans="1:27" ht="25.35" customHeight="1">
      <c r="A52" s="63">
        <v>34</v>
      </c>
      <c r="B52" s="23">
        <v>26</v>
      </c>
      <c r="C52" s="68" t="s">
        <v>480</v>
      </c>
      <c r="D52" s="67">
        <v>84</v>
      </c>
      <c r="E52" s="66">
        <v>134</v>
      </c>
      <c r="F52" s="70">
        <f>(D52-E52)/E52</f>
        <v>-0.37313432835820898</v>
      </c>
      <c r="G52" s="67">
        <v>42</v>
      </c>
      <c r="H52" s="25">
        <v>6</v>
      </c>
      <c r="I52" s="66">
        <f t="shared" si="6"/>
        <v>7</v>
      </c>
      <c r="J52" s="66">
        <v>2</v>
      </c>
      <c r="K52" s="66" t="s">
        <v>36</v>
      </c>
      <c r="L52" s="67">
        <v>73320.19</v>
      </c>
      <c r="M52" s="67">
        <v>15378</v>
      </c>
      <c r="N52" s="65">
        <v>44092</v>
      </c>
      <c r="O52" s="64" t="s">
        <v>56</v>
      </c>
      <c r="P52" s="61"/>
      <c r="Q52" s="73"/>
      <c r="R52" s="73"/>
      <c r="S52" s="73"/>
      <c r="T52" s="73"/>
      <c r="U52" s="74"/>
      <c r="V52" s="74"/>
      <c r="W52" s="75"/>
      <c r="X52" s="60"/>
      <c r="Y52" s="74"/>
      <c r="Z52" s="75"/>
    </row>
    <row r="53" spans="1:27" ht="25.35" customHeight="1">
      <c r="A53" s="63">
        <v>35</v>
      </c>
      <c r="B53" s="69" t="s">
        <v>36</v>
      </c>
      <c r="C53" s="27" t="s">
        <v>346</v>
      </c>
      <c r="D53" s="67">
        <v>76</v>
      </c>
      <c r="E53" s="66" t="s">
        <v>36</v>
      </c>
      <c r="F53" s="66" t="s">
        <v>36</v>
      </c>
      <c r="G53" s="67">
        <v>38</v>
      </c>
      <c r="H53" s="25">
        <v>3</v>
      </c>
      <c r="I53" s="66">
        <f t="shared" si="6"/>
        <v>12.666666666666666</v>
      </c>
      <c r="J53" s="66">
        <v>1</v>
      </c>
      <c r="K53" s="66" t="s">
        <v>36</v>
      </c>
      <c r="L53" s="67">
        <v>87635</v>
      </c>
      <c r="M53" s="67">
        <v>18576</v>
      </c>
      <c r="N53" s="65">
        <v>44008</v>
      </c>
      <c r="O53" s="64" t="s">
        <v>39</v>
      </c>
      <c r="P53" s="61"/>
      <c r="R53" s="54"/>
      <c r="T53" s="61"/>
      <c r="U53" s="60"/>
      <c r="V53" s="60"/>
      <c r="W53" s="60"/>
      <c r="X53" s="60"/>
      <c r="Y53" s="61"/>
      <c r="Z53" s="60"/>
    </row>
    <row r="54" spans="1:27" ht="25.35" customHeight="1">
      <c r="A54" s="63">
        <v>36</v>
      </c>
      <c r="B54" s="69" t="s">
        <v>36</v>
      </c>
      <c r="C54" s="68" t="s">
        <v>481</v>
      </c>
      <c r="D54" s="67">
        <v>26</v>
      </c>
      <c r="E54" s="66" t="s">
        <v>36</v>
      </c>
      <c r="F54" s="66" t="s">
        <v>36</v>
      </c>
      <c r="G54" s="67">
        <v>13</v>
      </c>
      <c r="H54" s="66">
        <v>3</v>
      </c>
      <c r="I54" s="66">
        <f t="shared" si="6"/>
        <v>4.333333333333333</v>
      </c>
      <c r="J54" s="66">
        <v>1</v>
      </c>
      <c r="K54" s="66" t="s">
        <v>36</v>
      </c>
      <c r="L54" s="67">
        <v>817296</v>
      </c>
      <c r="M54" s="67">
        <v>154739</v>
      </c>
      <c r="N54" s="65">
        <v>43665</v>
      </c>
      <c r="O54" s="64" t="s">
        <v>43</v>
      </c>
      <c r="P54" s="9"/>
      <c r="Q54" s="73"/>
      <c r="R54" s="73"/>
      <c r="S54" s="73"/>
      <c r="T54" s="73"/>
      <c r="U54" s="74"/>
      <c r="V54" s="74"/>
      <c r="W54" s="75"/>
      <c r="X54" s="74"/>
      <c r="Y54" s="75"/>
      <c r="Z54" s="60"/>
    </row>
    <row r="55" spans="1:27" ht="25.35" customHeight="1">
      <c r="A55" s="41"/>
      <c r="B55" s="41"/>
      <c r="C55" s="52" t="s">
        <v>236</v>
      </c>
      <c r="D55" s="62">
        <f>SUM(D47:D54)</f>
        <v>211406.93999999997</v>
      </c>
      <c r="E55" s="62">
        <f t="shared" ref="E55:G55" si="7">SUM(E47:E54)</f>
        <v>192290.11000000002</v>
      </c>
      <c r="F55" s="20">
        <f t="shared" ref="F55" si="8">(D55-E55)/E55</f>
        <v>9.9416605461403906E-2</v>
      </c>
      <c r="G55" s="62">
        <f t="shared" si="7"/>
        <v>43331</v>
      </c>
      <c r="H55" s="62"/>
      <c r="I55" s="43"/>
      <c r="J55" s="42"/>
      <c r="K55" s="44"/>
      <c r="L55" s="45"/>
      <c r="M55" s="49"/>
      <c r="N55" s="46"/>
      <c r="O55" s="53"/>
    </row>
    <row r="56" spans="1:27" ht="23.1" customHeight="1"/>
    <row r="57" spans="1:27" ht="17.25" customHeight="1"/>
    <row r="70" spans="16:18">
      <c r="R70" s="61"/>
    </row>
    <row r="73" spans="16:18">
      <c r="P73" s="61"/>
    </row>
    <row r="77" spans="16:18" ht="12" customHeight="1"/>
  </sheetData>
  <sortState xmlns:xlrd2="http://schemas.microsoft.com/office/spreadsheetml/2017/richdata2" ref="B13:O54">
    <sortCondition descending="1" ref="D13:D54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5FC66-E18C-479F-B091-45D504F05C84}">
  <dimension ref="A1:AA72"/>
  <sheetViews>
    <sheetView topLeftCell="A31" zoomScale="60" zoomScaleNormal="60" workbookViewId="0">
      <selection activeCell="C31" sqref="C3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4" width="12" style="1" bestFit="1" customWidth="1"/>
    <col min="25" max="25" width="13.6640625" style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482</v>
      </c>
      <c r="F1" s="30"/>
      <c r="G1" s="30"/>
      <c r="H1" s="30"/>
      <c r="I1" s="30"/>
    </row>
    <row r="2" spans="1:27" ht="19.5" customHeight="1">
      <c r="E2" s="30" t="s">
        <v>483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>
      <c r="A6" s="207"/>
      <c r="B6" s="207"/>
      <c r="C6" s="212"/>
      <c r="D6" s="32" t="s">
        <v>472</v>
      </c>
      <c r="E6" s="32" t="s">
        <v>484</v>
      </c>
      <c r="F6" s="212"/>
      <c r="G6" s="32" t="s">
        <v>472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 ht="21.6">
      <c r="A10" s="207"/>
      <c r="B10" s="207"/>
      <c r="C10" s="212"/>
      <c r="D10" s="84" t="s">
        <v>473</v>
      </c>
      <c r="E10" s="84" t="s">
        <v>485</v>
      </c>
      <c r="F10" s="212"/>
      <c r="G10" s="84" t="s">
        <v>473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2"/>
      <c r="X12" s="60"/>
      <c r="Y12" s="60"/>
      <c r="Z12" s="4"/>
    </row>
    <row r="13" spans="1:27" ht="25.35" customHeight="1">
      <c r="A13" s="63">
        <v>1</v>
      </c>
      <c r="B13" s="63" t="s">
        <v>34</v>
      </c>
      <c r="C13" s="68" t="s">
        <v>317</v>
      </c>
      <c r="D13" s="67">
        <v>54102.93</v>
      </c>
      <c r="E13" s="66" t="s">
        <v>36</v>
      </c>
      <c r="F13" s="66" t="s">
        <v>36</v>
      </c>
      <c r="G13" s="67">
        <v>11942</v>
      </c>
      <c r="H13" s="66">
        <v>303</v>
      </c>
      <c r="I13" s="66">
        <f t="shared" ref="I13:I22" si="0">G13/H13</f>
        <v>39.412541254125415</v>
      </c>
      <c r="J13" s="66">
        <v>16</v>
      </c>
      <c r="K13" s="66">
        <v>1</v>
      </c>
      <c r="L13" s="67">
        <v>55042</v>
      </c>
      <c r="M13" s="67">
        <v>12145</v>
      </c>
      <c r="N13" s="65">
        <v>44428</v>
      </c>
      <c r="O13" s="64" t="s">
        <v>39</v>
      </c>
      <c r="P13" s="61"/>
      <c r="R13" s="54"/>
      <c r="T13" s="61"/>
      <c r="U13" s="60"/>
      <c r="V13" s="60"/>
      <c r="W13" s="61"/>
      <c r="X13" s="60"/>
      <c r="Y13" s="60"/>
      <c r="Z13" s="60"/>
    </row>
    <row r="14" spans="1:27" ht="25.35" customHeight="1">
      <c r="A14" s="63">
        <v>2</v>
      </c>
      <c r="B14" s="63">
        <v>1</v>
      </c>
      <c r="C14" s="68" t="s">
        <v>400</v>
      </c>
      <c r="D14" s="67">
        <v>31079.25</v>
      </c>
      <c r="E14" s="66">
        <v>38690.5</v>
      </c>
      <c r="F14" s="70">
        <f>(D14-E14)/E14</f>
        <v>-0.19672141740220467</v>
      </c>
      <c r="G14" s="67">
        <v>4999</v>
      </c>
      <c r="H14" s="66">
        <v>172</v>
      </c>
      <c r="I14" s="66">
        <f t="shared" si="0"/>
        <v>29.063953488372093</v>
      </c>
      <c r="J14" s="66">
        <v>12</v>
      </c>
      <c r="K14" s="66">
        <v>2</v>
      </c>
      <c r="L14" s="67">
        <v>70627</v>
      </c>
      <c r="M14" s="67">
        <v>11080</v>
      </c>
      <c r="N14" s="65">
        <v>44421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5"/>
      <c r="Y14" s="74"/>
      <c r="Z14" s="60"/>
      <c r="AA14" s="60"/>
    </row>
    <row r="15" spans="1:27" ht="25.35" customHeight="1">
      <c r="A15" s="63">
        <v>3</v>
      </c>
      <c r="B15" s="63">
        <v>2</v>
      </c>
      <c r="C15" s="68" t="s">
        <v>395</v>
      </c>
      <c r="D15" s="67">
        <v>14603.61</v>
      </c>
      <c r="E15" s="66">
        <v>26269.63</v>
      </c>
      <c r="F15" s="70">
        <f>(D15-E15)/E15</f>
        <v>-0.444087716500004</v>
      </c>
      <c r="G15" s="67">
        <v>3213</v>
      </c>
      <c r="H15" s="66">
        <v>151</v>
      </c>
      <c r="I15" s="66">
        <f t="shared" si="0"/>
        <v>21.278145695364238</v>
      </c>
      <c r="J15" s="66">
        <v>12</v>
      </c>
      <c r="K15" s="66">
        <v>5</v>
      </c>
      <c r="L15" s="67">
        <v>182741</v>
      </c>
      <c r="M15" s="67">
        <v>39475</v>
      </c>
      <c r="N15" s="65">
        <v>44400</v>
      </c>
      <c r="O15" s="64" t="s">
        <v>43</v>
      </c>
      <c r="P15" s="61"/>
      <c r="Q15" s="73"/>
      <c r="R15" s="73"/>
      <c r="S15" s="73"/>
      <c r="T15" s="73"/>
      <c r="U15" s="74"/>
      <c r="V15" s="74"/>
      <c r="W15" s="60"/>
      <c r="X15" s="75"/>
      <c r="Y15" s="74"/>
      <c r="Z15" s="75"/>
    </row>
    <row r="16" spans="1:27" ht="25.35" customHeight="1">
      <c r="A16" s="63">
        <v>4</v>
      </c>
      <c r="B16" s="63" t="s">
        <v>34</v>
      </c>
      <c r="C16" s="68" t="s">
        <v>457</v>
      </c>
      <c r="D16" s="67">
        <v>14483.53</v>
      </c>
      <c r="E16" s="66" t="s">
        <v>36</v>
      </c>
      <c r="F16" s="66" t="s">
        <v>36</v>
      </c>
      <c r="G16" s="67">
        <v>2335</v>
      </c>
      <c r="H16" s="66">
        <v>165</v>
      </c>
      <c r="I16" s="66">
        <f t="shared" si="0"/>
        <v>14.151515151515152</v>
      </c>
      <c r="J16" s="66">
        <v>12</v>
      </c>
      <c r="K16" s="66">
        <v>1</v>
      </c>
      <c r="L16" s="67">
        <v>14484</v>
      </c>
      <c r="M16" s="67">
        <v>2335</v>
      </c>
      <c r="N16" s="65">
        <v>44428</v>
      </c>
      <c r="O16" s="64" t="s">
        <v>84</v>
      </c>
      <c r="P16" s="61"/>
      <c r="Q16" s="73"/>
      <c r="R16" s="73"/>
      <c r="S16" s="73"/>
      <c r="T16" s="73"/>
      <c r="U16" s="74"/>
      <c r="V16" s="74"/>
      <c r="W16" s="60"/>
      <c r="X16" s="75"/>
      <c r="Y16" s="74"/>
      <c r="Z16" s="75"/>
    </row>
    <row r="17" spans="1:27" ht="25.35" customHeight="1">
      <c r="A17" s="63">
        <v>5</v>
      </c>
      <c r="B17" s="63" t="s">
        <v>34</v>
      </c>
      <c r="C17" s="68" t="s">
        <v>469</v>
      </c>
      <c r="D17" s="67">
        <v>12624.43</v>
      </c>
      <c r="E17" s="66" t="s">
        <v>36</v>
      </c>
      <c r="F17" s="66" t="s">
        <v>36</v>
      </c>
      <c r="G17" s="67">
        <v>1910</v>
      </c>
      <c r="H17" s="66">
        <v>204</v>
      </c>
      <c r="I17" s="66">
        <f t="shared" si="0"/>
        <v>9.3627450980392162</v>
      </c>
      <c r="J17" s="66">
        <v>14</v>
      </c>
      <c r="K17" s="66">
        <v>1</v>
      </c>
      <c r="L17" s="67">
        <v>13786.75</v>
      </c>
      <c r="M17" s="67">
        <v>2113</v>
      </c>
      <c r="N17" s="65">
        <v>44428</v>
      </c>
      <c r="O17" s="64" t="s">
        <v>56</v>
      </c>
      <c r="P17" s="61"/>
      <c r="Q17" s="73"/>
      <c r="R17" s="73"/>
      <c r="S17" s="73"/>
      <c r="T17" s="73"/>
      <c r="U17" s="74"/>
      <c r="V17" s="74"/>
      <c r="W17" s="60"/>
      <c r="X17" s="75"/>
      <c r="Y17" s="74"/>
      <c r="Z17" s="75"/>
    </row>
    <row r="18" spans="1:27" ht="25.35" customHeight="1">
      <c r="A18" s="63">
        <v>6</v>
      </c>
      <c r="B18" s="63">
        <v>5</v>
      </c>
      <c r="C18" s="68" t="s">
        <v>455</v>
      </c>
      <c r="D18" s="67">
        <v>12442.12</v>
      </c>
      <c r="E18" s="66">
        <v>16944.009999999998</v>
      </c>
      <c r="F18" s="70">
        <f>(D18-E18)/E18</f>
        <v>-0.26569212364723571</v>
      </c>
      <c r="G18" s="67">
        <v>1981</v>
      </c>
      <c r="H18" s="66">
        <v>94</v>
      </c>
      <c r="I18" s="66">
        <f t="shared" si="0"/>
        <v>21.074468085106382</v>
      </c>
      <c r="J18" s="66">
        <v>10</v>
      </c>
      <c r="K18" s="66">
        <v>3</v>
      </c>
      <c r="L18" s="67">
        <v>83025.11</v>
      </c>
      <c r="M18" s="67">
        <v>12470</v>
      </c>
      <c r="N18" s="65">
        <v>44414</v>
      </c>
      <c r="O18" s="64" t="s">
        <v>56</v>
      </c>
      <c r="P18" s="61"/>
      <c r="Q18" s="73"/>
      <c r="R18" s="73"/>
      <c r="S18" s="73"/>
      <c r="T18" s="73"/>
      <c r="U18" s="74"/>
      <c r="V18" s="74"/>
      <c r="W18" s="60"/>
      <c r="X18" s="75"/>
      <c r="Y18" s="74"/>
      <c r="Z18" s="75"/>
    </row>
    <row r="19" spans="1:27" ht="25.35" customHeight="1">
      <c r="A19" s="63">
        <v>7</v>
      </c>
      <c r="B19" s="63">
        <v>4</v>
      </c>
      <c r="C19" s="68" t="s">
        <v>401</v>
      </c>
      <c r="D19" s="67">
        <v>11882.039999999997</v>
      </c>
      <c r="E19" s="66">
        <v>17688.389999999996</v>
      </c>
      <c r="F19" s="70">
        <f>(D19-E19)/E19</f>
        <v>-0.32825768766970875</v>
      </c>
      <c r="G19" s="67">
        <v>1961</v>
      </c>
      <c r="H19" s="66">
        <v>175</v>
      </c>
      <c r="I19" s="66">
        <f t="shared" si="0"/>
        <v>11.205714285714286</v>
      </c>
      <c r="J19" s="66">
        <v>11</v>
      </c>
      <c r="K19" s="66">
        <v>4</v>
      </c>
      <c r="L19" s="67">
        <v>162479.14999999997</v>
      </c>
      <c r="M19" s="67">
        <v>25617</v>
      </c>
      <c r="N19" s="65">
        <v>44407</v>
      </c>
      <c r="O19" s="64" t="s">
        <v>402</v>
      </c>
      <c r="P19" s="61"/>
      <c r="Q19" s="73"/>
      <c r="R19" s="73"/>
      <c r="S19" s="73"/>
      <c r="T19" s="73"/>
      <c r="U19" s="74"/>
      <c r="V19" s="74"/>
      <c r="W19" s="75"/>
      <c r="X19" s="74"/>
      <c r="Y19" s="60"/>
      <c r="Z19" s="75"/>
    </row>
    <row r="20" spans="1:27" ht="25.35" customHeight="1">
      <c r="A20" s="63">
        <v>8</v>
      </c>
      <c r="B20" s="63">
        <v>6</v>
      </c>
      <c r="C20" s="68" t="s">
        <v>403</v>
      </c>
      <c r="D20" s="67">
        <v>8834.7799999999988</v>
      </c>
      <c r="E20" s="66">
        <v>15696.759999999997</v>
      </c>
      <c r="F20" s="70">
        <f>(D20-E20)/E20</f>
        <v>-0.43715900606239755</v>
      </c>
      <c r="G20" s="67">
        <v>1644</v>
      </c>
      <c r="H20" s="66">
        <v>100</v>
      </c>
      <c r="I20" s="66">
        <f t="shared" si="0"/>
        <v>16.440000000000001</v>
      </c>
      <c r="J20" s="66">
        <v>10</v>
      </c>
      <c r="K20" s="66">
        <v>2</v>
      </c>
      <c r="L20" s="67">
        <v>24531.539999999997</v>
      </c>
      <c r="M20" s="67">
        <v>4431</v>
      </c>
      <c r="N20" s="65">
        <v>44421</v>
      </c>
      <c r="O20" s="64" t="s">
        <v>404</v>
      </c>
      <c r="P20" s="61"/>
      <c r="Q20" s="73"/>
      <c r="R20" s="73"/>
      <c r="S20" s="73"/>
      <c r="T20" s="73"/>
      <c r="U20" s="74"/>
      <c r="V20" s="74"/>
      <c r="W20" s="75"/>
      <c r="X20" s="74"/>
      <c r="Y20" s="60"/>
      <c r="Z20" s="75"/>
    </row>
    <row r="21" spans="1:27" ht="25.35" customHeight="1">
      <c r="A21" s="63">
        <v>9</v>
      </c>
      <c r="B21" s="63" t="s">
        <v>34</v>
      </c>
      <c r="C21" s="68" t="s">
        <v>430</v>
      </c>
      <c r="D21" s="67">
        <v>8804.2199999999993</v>
      </c>
      <c r="E21" s="66" t="s">
        <v>36</v>
      </c>
      <c r="F21" s="66" t="s">
        <v>36</v>
      </c>
      <c r="G21" s="67">
        <v>1497</v>
      </c>
      <c r="H21" s="66">
        <v>157</v>
      </c>
      <c r="I21" s="66">
        <f t="shared" si="0"/>
        <v>9.5350318471337587</v>
      </c>
      <c r="J21" s="66">
        <v>17</v>
      </c>
      <c r="K21" s="66">
        <v>1</v>
      </c>
      <c r="L21" s="67">
        <v>8804.2199999999993</v>
      </c>
      <c r="M21" s="67">
        <v>1497</v>
      </c>
      <c r="N21" s="65">
        <v>44428</v>
      </c>
      <c r="O21" s="64" t="s">
        <v>50</v>
      </c>
      <c r="P21" s="61"/>
      <c r="Q21" s="73"/>
      <c r="R21" s="73"/>
      <c r="S21" s="73"/>
      <c r="T21" s="73"/>
      <c r="U21" s="74"/>
      <c r="V21" s="74"/>
      <c r="W21" s="75"/>
      <c r="X21" s="74"/>
      <c r="Y21" s="60"/>
      <c r="Z21" s="75"/>
    </row>
    <row r="22" spans="1:27" ht="25.35" customHeight="1">
      <c r="A22" s="63">
        <v>10</v>
      </c>
      <c r="B22" s="63">
        <v>7</v>
      </c>
      <c r="C22" s="68" t="s">
        <v>437</v>
      </c>
      <c r="D22" s="67">
        <v>7326.23</v>
      </c>
      <c r="E22" s="66">
        <v>9348.8700000000008</v>
      </c>
      <c r="F22" s="70">
        <f>(D22-E22)/E22</f>
        <v>-0.21635128095695</v>
      </c>
      <c r="G22" s="67">
        <v>1595</v>
      </c>
      <c r="H22" s="66">
        <v>75</v>
      </c>
      <c r="I22" s="66">
        <f t="shared" si="0"/>
        <v>21.266666666666666</v>
      </c>
      <c r="J22" s="66">
        <v>8</v>
      </c>
      <c r="K22" s="66">
        <v>6</v>
      </c>
      <c r="L22" s="67">
        <v>145794.74</v>
      </c>
      <c r="M22" s="67">
        <v>30017</v>
      </c>
      <c r="N22" s="65">
        <v>44393</v>
      </c>
      <c r="O22" s="64" t="s">
        <v>56</v>
      </c>
      <c r="P22" s="61"/>
      <c r="Q22" s="73"/>
      <c r="R22" s="73"/>
      <c r="S22" s="73"/>
      <c r="T22" s="73"/>
      <c r="U22" s="74"/>
      <c r="V22" s="74"/>
      <c r="W22" s="75"/>
      <c r="X22" s="74"/>
      <c r="Y22" s="60"/>
      <c r="Z22" s="75"/>
    </row>
    <row r="23" spans="1:27" ht="25.35" customHeight="1">
      <c r="A23" s="41"/>
      <c r="B23" s="41"/>
      <c r="C23" s="52" t="s">
        <v>52</v>
      </c>
      <c r="D23" s="62">
        <f>SUM(D13:D22)</f>
        <v>176183.14</v>
      </c>
      <c r="E23" s="62">
        <f t="shared" ref="E23:G23" si="1">SUM(E13:E22)</f>
        <v>124638.15999999999</v>
      </c>
      <c r="F23" s="20">
        <f>(D23-E23)/E23</f>
        <v>0.41355697163693711</v>
      </c>
      <c r="G23" s="62">
        <f t="shared" si="1"/>
        <v>33077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7" ht="25.35" customHeight="1">
      <c r="A25" s="63">
        <v>11</v>
      </c>
      <c r="B25" s="63">
        <v>3</v>
      </c>
      <c r="C25" s="68" t="s">
        <v>474</v>
      </c>
      <c r="D25" s="67">
        <v>6739.38</v>
      </c>
      <c r="E25" s="66">
        <v>22493.89</v>
      </c>
      <c r="F25" s="70">
        <f t="shared" ref="F25:F32" si="2">(D25-E25)/E25</f>
        <v>-0.70039063941363622</v>
      </c>
      <c r="G25" s="67">
        <v>1049</v>
      </c>
      <c r="H25" s="66">
        <v>81</v>
      </c>
      <c r="I25" s="66">
        <f t="shared" ref="I25:I34" si="3">G25/H25</f>
        <v>12.950617283950617</v>
      </c>
      <c r="J25" s="66">
        <v>9</v>
      </c>
      <c r="K25" s="66">
        <v>2</v>
      </c>
      <c r="L25" s="67">
        <v>29233.27</v>
      </c>
      <c r="M25" s="67">
        <v>4403</v>
      </c>
      <c r="N25" s="65">
        <v>44421</v>
      </c>
      <c r="O25" s="64" t="s">
        <v>142</v>
      </c>
      <c r="P25" s="61"/>
      <c r="Q25" s="73"/>
      <c r="R25" s="73"/>
      <c r="S25" s="73"/>
      <c r="T25" s="73"/>
      <c r="U25" s="74"/>
      <c r="V25" s="74"/>
      <c r="W25" s="75"/>
      <c r="X25" s="74"/>
      <c r="Y25" s="60"/>
      <c r="Z25" s="75"/>
    </row>
    <row r="26" spans="1:27" ht="25.35" customHeight="1">
      <c r="A26" s="63">
        <v>12</v>
      </c>
      <c r="B26" s="63">
        <v>8</v>
      </c>
      <c r="C26" s="68" t="s">
        <v>87</v>
      </c>
      <c r="D26" s="67">
        <v>2211.38</v>
      </c>
      <c r="E26" s="66">
        <v>8151.94</v>
      </c>
      <c r="F26" s="70">
        <f t="shared" si="2"/>
        <v>-0.72872960301474243</v>
      </c>
      <c r="G26" s="67">
        <v>517</v>
      </c>
      <c r="H26" s="66">
        <v>70</v>
      </c>
      <c r="I26" s="66">
        <f t="shared" si="3"/>
        <v>7.3857142857142861</v>
      </c>
      <c r="J26" s="66">
        <v>9</v>
      </c>
      <c r="K26" s="66">
        <v>3</v>
      </c>
      <c r="L26" s="67">
        <v>25024.91</v>
      </c>
      <c r="M26" s="67">
        <v>5936</v>
      </c>
      <c r="N26" s="65">
        <v>44414</v>
      </c>
      <c r="O26" s="64" t="s">
        <v>41</v>
      </c>
      <c r="P26" s="61"/>
      <c r="Q26" s="73"/>
      <c r="R26" s="73"/>
      <c r="S26" s="73"/>
      <c r="T26" s="73"/>
      <c r="U26" s="74"/>
      <c r="V26" s="74"/>
      <c r="W26" s="75"/>
      <c r="X26" s="74"/>
      <c r="Y26" s="75"/>
      <c r="Z26" s="60"/>
      <c r="AA26" s="60"/>
    </row>
    <row r="27" spans="1:27" ht="25.35" customHeight="1">
      <c r="A27" s="63">
        <v>13</v>
      </c>
      <c r="B27" s="63">
        <v>11</v>
      </c>
      <c r="C27" s="68" t="s">
        <v>420</v>
      </c>
      <c r="D27" s="67">
        <v>1955.06</v>
      </c>
      <c r="E27" s="66">
        <v>4849.3599999999997</v>
      </c>
      <c r="F27" s="70">
        <f t="shared" si="2"/>
        <v>-0.59684164508306248</v>
      </c>
      <c r="G27" s="67">
        <v>299</v>
      </c>
      <c r="H27" s="66">
        <v>7</v>
      </c>
      <c r="I27" s="66">
        <f t="shared" si="3"/>
        <v>42.714285714285715</v>
      </c>
      <c r="J27" s="66">
        <v>1</v>
      </c>
      <c r="K27" s="66">
        <v>6</v>
      </c>
      <c r="L27" s="67">
        <v>79094.429999999993</v>
      </c>
      <c r="M27" s="67">
        <v>12671</v>
      </c>
      <c r="N27" s="65">
        <v>44393</v>
      </c>
      <c r="O27" s="53" t="s">
        <v>142</v>
      </c>
      <c r="P27" s="61"/>
      <c r="Q27" s="73"/>
      <c r="R27" s="73"/>
      <c r="S27" s="73"/>
      <c r="T27" s="73"/>
      <c r="U27" s="74"/>
      <c r="V27" s="74"/>
      <c r="W27" s="75"/>
      <c r="X27" s="60"/>
      <c r="Y27" s="74"/>
      <c r="Z27" s="75"/>
    </row>
    <row r="28" spans="1:27" ht="25.35" customHeight="1">
      <c r="A28" s="63">
        <v>14</v>
      </c>
      <c r="B28" s="76">
        <v>9</v>
      </c>
      <c r="C28" s="26" t="s">
        <v>224</v>
      </c>
      <c r="D28" s="67">
        <v>1686.6</v>
      </c>
      <c r="E28" s="66">
        <v>5356.96</v>
      </c>
      <c r="F28" s="70">
        <f t="shared" si="2"/>
        <v>-0.6851572533675816</v>
      </c>
      <c r="G28" s="67">
        <v>350</v>
      </c>
      <c r="H28" s="66">
        <v>15</v>
      </c>
      <c r="I28" s="66">
        <f t="shared" si="3"/>
        <v>23.333333333333332</v>
      </c>
      <c r="J28" s="66">
        <v>6</v>
      </c>
      <c r="K28" s="66">
        <v>2</v>
      </c>
      <c r="L28" s="67">
        <v>7043.5599999999995</v>
      </c>
      <c r="M28" s="67">
        <v>1485</v>
      </c>
      <c r="N28" s="65">
        <v>44421</v>
      </c>
      <c r="O28" s="64" t="s">
        <v>50</v>
      </c>
      <c r="P28" s="61"/>
      <c r="R28" s="54"/>
      <c r="T28" s="61"/>
      <c r="U28" s="60"/>
      <c r="V28" s="60"/>
      <c r="W28" s="61"/>
      <c r="X28" s="60"/>
      <c r="Y28" s="60"/>
      <c r="Z28" s="60"/>
    </row>
    <row r="29" spans="1:27" ht="25.35" customHeight="1">
      <c r="A29" s="63">
        <v>15</v>
      </c>
      <c r="B29" s="76">
        <v>10</v>
      </c>
      <c r="C29" s="68" t="s">
        <v>468</v>
      </c>
      <c r="D29" s="67">
        <v>1409.38</v>
      </c>
      <c r="E29" s="66">
        <v>4960.95</v>
      </c>
      <c r="F29" s="70">
        <f t="shared" si="2"/>
        <v>-0.71590521976637533</v>
      </c>
      <c r="G29" s="67">
        <v>277</v>
      </c>
      <c r="H29" s="66">
        <v>16</v>
      </c>
      <c r="I29" s="66">
        <f t="shared" si="3"/>
        <v>17.3125</v>
      </c>
      <c r="J29" s="66">
        <v>3</v>
      </c>
      <c r="K29" s="66">
        <v>4</v>
      </c>
      <c r="L29" s="67">
        <v>42842</v>
      </c>
      <c r="M29" s="67">
        <v>7631</v>
      </c>
      <c r="N29" s="65">
        <v>44407</v>
      </c>
      <c r="O29" s="53" t="s">
        <v>43</v>
      </c>
      <c r="P29" s="61"/>
      <c r="R29" s="54"/>
      <c r="T29" s="61"/>
      <c r="U29" s="60"/>
      <c r="V29" s="60"/>
      <c r="W29" s="61"/>
      <c r="X29" s="60"/>
      <c r="Y29" s="60"/>
      <c r="Z29" s="60"/>
    </row>
    <row r="30" spans="1:27" ht="25.35" customHeight="1">
      <c r="A30" s="63">
        <v>16</v>
      </c>
      <c r="B30" s="63">
        <v>13</v>
      </c>
      <c r="C30" s="68" t="s">
        <v>456</v>
      </c>
      <c r="D30" s="67">
        <v>1310.29</v>
      </c>
      <c r="E30" s="66">
        <v>1424.8</v>
      </c>
      <c r="F30" s="70">
        <f t="shared" si="2"/>
        <v>-8.0369174620999434E-2</v>
      </c>
      <c r="G30" s="67">
        <v>288</v>
      </c>
      <c r="H30" s="66">
        <v>14</v>
      </c>
      <c r="I30" s="66">
        <f t="shared" si="3"/>
        <v>20.571428571428573</v>
      </c>
      <c r="J30" s="66">
        <v>1</v>
      </c>
      <c r="K30" s="66">
        <v>8</v>
      </c>
      <c r="L30" s="67">
        <v>47318</v>
      </c>
      <c r="M30" s="67">
        <v>10423</v>
      </c>
      <c r="N30" s="65">
        <v>44379</v>
      </c>
      <c r="O30" s="64" t="s">
        <v>37</v>
      </c>
      <c r="P30" s="61"/>
      <c r="Q30" s="73"/>
      <c r="R30" s="73"/>
      <c r="S30" s="73"/>
      <c r="T30" s="73"/>
      <c r="U30" s="74"/>
      <c r="V30" s="74"/>
      <c r="W30" s="75"/>
      <c r="X30" s="60"/>
      <c r="Y30" s="74"/>
      <c r="Z30" s="75"/>
    </row>
    <row r="31" spans="1:27" ht="25.35" customHeight="1">
      <c r="A31" s="63">
        <v>17</v>
      </c>
      <c r="B31" s="63">
        <v>12</v>
      </c>
      <c r="C31" s="68" t="s">
        <v>486</v>
      </c>
      <c r="D31" s="67">
        <v>628.58000000000004</v>
      </c>
      <c r="E31" s="66">
        <v>3538.53</v>
      </c>
      <c r="F31" s="70">
        <f t="shared" si="2"/>
        <v>-0.82236126301034618</v>
      </c>
      <c r="G31" s="67">
        <v>94</v>
      </c>
      <c r="H31" s="66">
        <v>3</v>
      </c>
      <c r="I31" s="66">
        <f t="shared" si="3"/>
        <v>31.333333333333332</v>
      </c>
      <c r="J31" s="66">
        <v>1</v>
      </c>
      <c r="K31" s="66">
        <v>9</v>
      </c>
      <c r="L31" s="67">
        <v>216993</v>
      </c>
      <c r="M31" s="67">
        <v>34411</v>
      </c>
      <c r="N31" s="65">
        <v>44372</v>
      </c>
      <c r="O31" s="64" t="s">
        <v>37</v>
      </c>
      <c r="P31" s="61"/>
      <c r="Q31" s="73"/>
      <c r="R31" s="73"/>
      <c r="S31" s="73"/>
      <c r="T31" s="73"/>
      <c r="U31" s="74"/>
      <c r="V31" s="74"/>
      <c r="W31" s="75"/>
      <c r="X31" s="60"/>
      <c r="Y31" s="74"/>
      <c r="Z31" s="75"/>
    </row>
    <row r="32" spans="1:27" ht="25.35" customHeight="1">
      <c r="A32" s="63">
        <v>18</v>
      </c>
      <c r="B32" s="63">
        <v>21</v>
      </c>
      <c r="C32" s="68" t="s">
        <v>487</v>
      </c>
      <c r="D32" s="67">
        <v>409.19</v>
      </c>
      <c r="E32" s="66">
        <v>466.4</v>
      </c>
      <c r="F32" s="70">
        <f t="shared" si="2"/>
        <v>-0.12266295025728985</v>
      </c>
      <c r="G32" s="67">
        <v>61</v>
      </c>
      <c r="H32" s="66">
        <v>3</v>
      </c>
      <c r="I32" s="66">
        <f t="shared" si="3"/>
        <v>20.333333333333332</v>
      </c>
      <c r="J32" s="66">
        <v>1</v>
      </c>
      <c r="K32" s="66">
        <v>12</v>
      </c>
      <c r="L32" s="67">
        <v>110210.48</v>
      </c>
      <c r="M32" s="67">
        <v>17595</v>
      </c>
      <c r="N32" s="65">
        <v>44351</v>
      </c>
      <c r="O32" s="64" t="s">
        <v>56</v>
      </c>
      <c r="P32" s="61"/>
      <c r="Q32" s="73"/>
      <c r="R32" s="73"/>
      <c r="S32" s="73"/>
      <c r="T32" s="73"/>
      <c r="U32" s="73"/>
      <c r="V32" s="74"/>
      <c r="W32" s="75"/>
      <c r="X32" s="75"/>
      <c r="Y32" s="60"/>
      <c r="Z32" s="74"/>
    </row>
    <row r="33" spans="1:27" ht="25.35" customHeight="1">
      <c r="A33" s="63">
        <v>19</v>
      </c>
      <c r="B33" s="69" t="s">
        <v>36</v>
      </c>
      <c r="C33" s="55" t="s">
        <v>328</v>
      </c>
      <c r="D33" s="67">
        <v>399.5</v>
      </c>
      <c r="E33" s="66" t="s">
        <v>36</v>
      </c>
      <c r="F33" s="66" t="s">
        <v>36</v>
      </c>
      <c r="G33" s="67">
        <v>207</v>
      </c>
      <c r="H33" s="66">
        <v>14</v>
      </c>
      <c r="I33" s="66">
        <f t="shared" si="3"/>
        <v>14.785714285714286</v>
      </c>
      <c r="J33" s="66">
        <v>4</v>
      </c>
      <c r="K33" s="66" t="s">
        <v>36</v>
      </c>
      <c r="L33" s="67">
        <v>68039.360000000001</v>
      </c>
      <c r="M33" s="67">
        <v>15016</v>
      </c>
      <c r="N33" s="65">
        <v>44113</v>
      </c>
      <c r="O33" s="64" t="s">
        <v>41</v>
      </c>
      <c r="P33" s="61"/>
      <c r="Q33" s="73"/>
      <c r="R33" s="73"/>
      <c r="S33" s="73"/>
      <c r="T33" s="73"/>
      <c r="U33" s="74"/>
      <c r="V33" s="74"/>
      <c r="W33" s="60"/>
      <c r="X33" s="75"/>
      <c r="Y33" s="74"/>
      <c r="Z33" s="75"/>
    </row>
    <row r="34" spans="1:27" ht="25.35" customHeight="1">
      <c r="A34" s="63">
        <v>20</v>
      </c>
      <c r="B34" s="63">
        <v>20</v>
      </c>
      <c r="C34" s="68" t="s">
        <v>331</v>
      </c>
      <c r="D34" s="67">
        <v>343.94</v>
      </c>
      <c r="E34" s="66">
        <v>571.5</v>
      </c>
      <c r="F34" s="70">
        <f>(D34-E34)/E34</f>
        <v>-0.39818022747156606</v>
      </c>
      <c r="G34" s="67">
        <v>76</v>
      </c>
      <c r="H34" s="66">
        <v>8</v>
      </c>
      <c r="I34" s="66">
        <f t="shared" si="3"/>
        <v>9.5</v>
      </c>
      <c r="J34" s="66">
        <v>1</v>
      </c>
      <c r="K34" s="66">
        <v>12</v>
      </c>
      <c r="L34" s="67">
        <v>82879</v>
      </c>
      <c r="M34" s="67">
        <v>18443</v>
      </c>
      <c r="N34" s="65">
        <v>44351</v>
      </c>
      <c r="O34" s="64" t="s">
        <v>37</v>
      </c>
      <c r="P34" s="61"/>
      <c r="Q34" s="73"/>
      <c r="R34" s="73"/>
      <c r="S34" s="73"/>
      <c r="T34" s="73"/>
      <c r="U34" s="73"/>
      <c r="V34" s="74"/>
      <c r="W34" s="75"/>
      <c r="X34" s="60"/>
      <c r="Y34" s="74"/>
      <c r="Z34" s="75"/>
    </row>
    <row r="35" spans="1:27" ht="25.35" customHeight="1">
      <c r="A35" s="41"/>
      <c r="B35" s="41"/>
      <c r="C35" s="52" t="s">
        <v>66</v>
      </c>
      <c r="D35" s="62">
        <f>SUM(D22:D34)</f>
        <v>200602.67000000004</v>
      </c>
      <c r="E35" s="62">
        <f t="shared" ref="E35:G35" si="4">SUM(E22:E34)</f>
        <v>185801.35999999996</v>
      </c>
      <c r="F35" s="20">
        <f>(D35-E35)/E35</f>
        <v>7.9662011085387577E-2</v>
      </c>
      <c r="G35" s="62">
        <f t="shared" si="4"/>
        <v>37890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76">
        <v>16</v>
      </c>
      <c r="C37" s="68" t="s">
        <v>488</v>
      </c>
      <c r="D37" s="67">
        <v>331.3</v>
      </c>
      <c r="E37" s="66">
        <v>949.59</v>
      </c>
      <c r="F37" s="70">
        <f>(D37-E37)/E37</f>
        <v>-0.65111258543160722</v>
      </c>
      <c r="G37" s="67">
        <v>49</v>
      </c>
      <c r="H37" s="66">
        <v>2</v>
      </c>
      <c r="I37" s="66">
        <f>G37/H37</f>
        <v>24.5</v>
      </c>
      <c r="J37" s="66">
        <v>1</v>
      </c>
      <c r="K37" s="66">
        <v>5</v>
      </c>
      <c r="L37" s="67">
        <v>31105</v>
      </c>
      <c r="M37" s="67">
        <v>5159</v>
      </c>
      <c r="N37" s="65">
        <v>44400</v>
      </c>
      <c r="O37" s="64" t="s">
        <v>37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7" ht="25.35" customHeight="1">
      <c r="A38" s="63">
        <v>22</v>
      </c>
      <c r="B38" s="63">
        <v>18</v>
      </c>
      <c r="C38" s="68" t="s">
        <v>489</v>
      </c>
      <c r="D38" s="67">
        <v>266.39999999999998</v>
      </c>
      <c r="E38" s="66">
        <v>823.7</v>
      </c>
      <c r="F38" s="70">
        <f>(D38-E38)/E38</f>
        <v>-0.67658127959208458</v>
      </c>
      <c r="G38" s="67">
        <v>40</v>
      </c>
      <c r="H38" s="66">
        <v>2</v>
      </c>
      <c r="I38" s="66">
        <f>G38/H38</f>
        <v>20</v>
      </c>
      <c r="J38" s="66">
        <v>1</v>
      </c>
      <c r="K38" s="66">
        <v>7</v>
      </c>
      <c r="L38" s="67">
        <v>88992</v>
      </c>
      <c r="M38" s="67">
        <v>13940</v>
      </c>
      <c r="N38" s="65">
        <v>44386</v>
      </c>
      <c r="O38" s="64" t="s">
        <v>43</v>
      </c>
      <c r="P38" s="61"/>
      <c r="Q38" s="73"/>
      <c r="R38" s="73"/>
      <c r="S38" s="73"/>
      <c r="T38" s="73"/>
      <c r="U38" s="73"/>
      <c r="V38" s="74"/>
      <c r="W38" s="74"/>
      <c r="X38" s="60"/>
      <c r="Y38" s="75"/>
      <c r="Z38" s="75"/>
    </row>
    <row r="39" spans="1:27" ht="25.35" customHeight="1">
      <c r="A39" s="63">
        <v>23</v>
      </c>
      <c r="B39" s="76">
        <v>22</v>
      </c>
      <c r="C39" s="68" t="s">
        <v>460</v>
      </c>
      <c r="D39" s="67">
        <v>158</v>
      </c>
      <c r="E39" s="66">
        <v>406.39</v>
      </c>
      <c r="F39" s="70">
        <f>(D39-E39)/E39</f>
        <v>-0.61121090578016191</v>
      </c>
      <c r="G39" s="67">
        <v>29</v>
      </c>
      <c r="H39" s="66">
        <v>7</v>
      </c>
      <c r="I39" s="66">
        <f>G39/H39</f>
        <v>4.1428571428571432</v>
      </c>
      <c r="J39" s="66">
        <v>2</v>
      </c>
      <c r="K39" s="66">
        <v>3</v>
      </c>
      <c r="L39" s="67">
        <v>3189</v>
      </c>
      <c r="M39" s="67">
        <v>560</v>
      </c>
      <c r="N39" s="65">
        <v>44414</v>
      </c>
      <c r="O39" s="64" t="s">
        <v>84</v>
      </c>
      <c r="P39" s="61"/>
      <c r="Q39" s="73"/>
      <c r="R39" s="73"/>
      <c r="S39" s="73"/>
      <c r="T39" s="73"/>
      <c r="U39" s="73"/>
      <c r="V39" s="74"/>
      <c r="W39" s="74"/>
      <c r="X39" s="75"/>
      <c r="Y39" s="75"/>
      <c r="Z39" s="60"/>
    </row>
    <row r="40" spans="1:27" ht="25.35" customHeight="1">
      <c r="A40" s="63">
        <v>24</v>
      </c>
      <c r="B40" s="63">
        <v>30</v>
      </c>
      <c r="C40" s="55" t="s">
        <v>305</v>
      </c>
      <c r="D40" s="67">
        <v>154.5</v>
      </c>
      <c r="E40" s="67">
        <v>100</v>
      </c>
      <c r="F40" s="70">
        <f>(D40-E40)/E40</f>
        <v>0.54500000000000004</v>
      </c>
      <c r="G40" s="67">
        <v>37</v>
      </c>
      <c r="H40" s="66" t="s">
        <v>36</v>
      </c>
      <c r="I40" s="66" t="s">
        <v>36</v>
      </c>
      <c r="J40" s="66">
        <v>2</v>
      </c>
      <c r="K40" s="66">
        <v>15</v>
      </c>
      <c r="L40" s="67">
        <v>5972.42</v>
      </c>
      <c r="M40" s="67">
        <v>1202</v>
      </c>
      <c r="N40" s="65">
        <v>44330</v>
      </c>
      <c r="O40" s="64" t="s">
        <v>82</v>
      </c>
      <c r="P40" s="9"/>
      <c r="Q40" s="73"/>
      <c r="R40" s="73"/>
      <c r="S40" s="73"/>
      <c r="T40" s="73"/>
      <c r="U40" s="74"/>
      <c r="V40" s="74"/>
      <c r="W40" s="75"/>
      <c r="X40" s="75"/>
      <c r="Y40" s="74"/>
      <c r="Z40" s="60"/>
      <c r="AA40" s="60"/>
    </row>
    <row r="41" spans="1:27" ht="25.35" customHeight="1">
      <c r="A41" s="63">
        <v>25</v>
      </c>
      <c r="B41" s="63">
        <v>25</v>
      </c>
      <c r="C41" s="68" t="s">
        <v>449</v>
      </c>
      <c r="D41" s="67">
        <v>144</v>
      </c>
      <c r="E41" s="66">
        <v>337.8</v>
      </c>
      <c r="F41" s="70">
        <f>(D41-E41)/E41</f>
        <v>-0.57371225577264651</v>
      </c>
      <c r="G41" s="67">
        <v>31</v>
      </c>
      <c r="H41" s="66" t="s">
        <v>36</v>
      </c>
      <c r="I41" s="66" t="s">
        <v>36</v>
      </c>
      <c r="J41" s="66">
        <v>4</v>
      </c>
      <c r="K41" s="66">
        <v>2</v>
      </c>
      <c r="L41" s="67">
        <v>481.8</v>
      </c>
      <c r="M41" s="67">
        <v>104</v>
      </c>
      <c r="N41" s="65">
        <v>44421</v>
      </c>
      <c r="O41" s="64" t="s">
        <v>82</v>
      </c>
      <c r="P41" s="61"/>
      <c r="R41" s="54"/>
      <c r="T41" s="61"/>
      <c r="U41" s="60"/>
      <c r="V41" s="60"/>
      <c r="W41" s="60"/>
      <c r="X41" s="60"/>
      <c r="Y41" s="60"/>
      <c r="Z41" s="61"/>
    </row>
    <row r="42" spans="1:27" ht="25.35" customHeight="1">
      <c r="A42" s="63">
        <v>26</v>
      </c>
      <c r="B42" s="69" t="s">
        <v>36</v>
      </c>
      <c r="C42" s="68" t="s">
        <v>480</v>
      </c>
      <c r="D42" s="67">
        <v>134</v>
      </c>
      <c r="E42" s="66" t="s">
        <v>36</v>
      </c>
      <c r="F42" s="66" t="s">
        <v>36</v>
      </c>
      <c r="G42" s="67">
        <v>69</v>
      </c>
      <c r="H42" s="25">
        <v>6</v>
      </c>
      <c r="I42" s="66">
        <f>G42/H42</f>
        <v>11.5</v>
      </c>
      <c r="J42" s="66">
        <v>2</v>
      </c>
      <c r="K42" s="66" t="s">
        <v>36</v>
      </c>
      <c r="L42" s="67">
        <v>73236.19</v>
      </c>
      <c r="M42" s="67">
        <v>15336</v>
      </c>
      <c r="N42" s="65">
        <v>44092</v>
      </c>
      <c r="O42" s="64" t="s">
        <v>56</v>
      </c>
      <c r="P42" s="61"/>
      <c r="Q42" s="73"/>
      <c r="R42" s="73"/>
      <c r="S42" s="73"/>
      <c r="T42" s="73"/>
      <c r="U42" s="74"/>
      <c r="V42" s="74"/>
      <c r="W42" s="75"/>
      <c r="X42" s="74"/>
      <c r="Y42" s="60"/>
      <c r="Z42" s="75"/>
    </row>
    <row r="43" spans="1:27" ht="25.35" customHeight="1">
      <c r="A43" s="63">
        <v>27</v>
      </c>
      <c r="B43" s="63">
        <v>19</v>
      </c>
      <c r="C43" s="26" t="s">
        <v>429</v>
      </c>
      <c r="D43" s="67">
        <v>130</v>
      </c>
      <c r="E43" s="66">
        <v>580.79999999999995</v>
      </c>
      <c r="F43" s="70">
        <f>(D43-E43)/E43</f>
        <v>-0.77617079889807161</v>
      </c>
      <c r="G43" s="67">
        <v>28</v>
      </c>
      <c r="H43" s="66" t="s">
        <v>36</v>
      </c>
      <c r="I43" s="66" t="s">
        <v>36</v>
      </c>
      <c r="J43" s="66">
        <v>2</v>
      </c>
      <c r="K43" s="66">
        <v>3</v>
      </c>
      <c r="L43" s="67">
        <v>1735.61</v>
      </c>
      <c r="M43" s="67">
        <v>336</v>
      </c>
      <c r="N43" s="65">
        <v>44414</v>
      </c>
      <c r="O43" s="64" t="s">
        <v>296</v>
      </c>
      <c r="P43" s="61"/>
      <c r="R43" s="54"/>
      <c r="T43" s="61"/>
      <c r="U43" s="60"/>
      <c r="V43" s="60"/>
      <c r="W43" s="60"/>
      <c r="X43" s="61"/>
      <c r="Y43" s="60"/>
      <c r="Z43" s="60"/>
    </row>
    <row r="44" spans="1:27" ht="25.35" customHeight="1">
      <c r="A44" s="63">
        <v>28</v>
      </c>
      <c r="B44" s="69" t="s">
        <v>36</v>
      </c>
      <c r="C44" s="28" t="s">
        <v>477</v>
      </c>
      <c r="D44" s="67">
        <v>74.38</v>
      </c>
      <c r="E44" s="66" t="s">
        <v>36</v>
      </c>
      <c r="F44" s="70" t="e">
        <f t="shared" ref="F44:F50" si="5">(D44-E44)/E44</f>
        <v>#VALUE!</v>
      </c>
      <c r="G44" s="67">
        <v>14</v>
      </c>
      <c r="H44" s="25">
        <v>1</v>
      </c>
      <c r="I44" s="66">
        <f>G44/H44</f>
        <v>14</v>
      </c>
      <c r="J44" s="66">
        <v>1</v>
      </c>
      <c r="K44" s="66" t="s">
        <v>36</v>
      </c>
      <c r="L44" s="67">
        <v>43271</v>
      </c>
      <c r="M44" s="67">
        <v>9418</v>
      </c>
      <c r="N44" s="65">
        <v>44316</v>
      </c>
      <c r="O44" s="64" t="s">
        <v>43</v>
      </c>
      <c r="P44" s="9"/>
      <c r="Q44" s="73"/>
      <c r="R44" s="73"/>
      <c r="S44" s="73"/>
      <c r="T44" s="73"/>
      <c r="U44" s="74"/>
      <c r="V44" s="74"/>
      <c r="W44" s="75"/>
      <c r="X44" s="75"/>
      <c r="Y44" s="74"/>
      <c r="Z44" s="60"/>
    </row>
    <row r="45" spans="1:27" ht="25.35" customHeight="1">
      <c r="A45" s="63">
        <v>29</v>
      </c>
      <c r="B45" s="69" t="s">
        <v>36</v>
      </c>
      <c r="C45" s="68" t="s">
        <v>467</v>
      </c>
      <c r="D45" s="67">
        <v>65</v>
      </c>
      <c r="E45" s="66" t="s">
        <v>36</v>
      </c>
      <c r="F45" s="70" t="e">
        <f t="shared" si="5"/>
        <v>#VALUE!</v>
      </c>
      <c r="G45" s="67">
        <v>22</v>
      </c>
      <c r="H45" s="66">
        <v>3</v>
      </c>
      <c r="I45" s="66">
        <f>G45/H45</f>
        <v>7.333333333333333</v>
      </c>
      <c r="J45" s="66">
        <v>2</v>
      </c>
      <c r="K45" s="66" t="s">
        <v>36</v>
      </c>
      <c r="L45" s="67">
        <v>14714.43</v>
      </c>
      <c r="M45" s="67">
        <v>2560</v>
      </c>
      <c r="N45" s="65">
        <v>44379</v>
      </c>
      <c r="O45" s="64" t="s">
        <v>120</v>
      </c>
      <c r="P45" s="61"/>
      <c r="Q45" s="73"/>
      <c r="R45" s="73"/>
      <c r="S45" s="73"/>
      <c r="T45" s="73"/>
      <c r="U45" s="74"/>
      <c r="V45" s="74"/>
      <c r="W45" s="75"/>
      <c r="X45" s="74"/>
      <c r="Y45" s="75"/>
      <c r="Z45" s="60"/>
      <c r="AA45" s="60"/>
    </row>
    <row r="46" spans="1:27" ht="25.35" customHeight="1">
      <c r="A46" s="63">
        <v>30</v>
      </c>
      <c r="B46" s="69" t="s">
        <v>36</v>
      </c>
      <c r="C46" s="68" t="s">
        <v>459</v>
      </c>
      <c r="D46" s="67">
        <v>24</v>
      </c>
      <c r="E46" s="66" t="s">
        <v>36</v>
      </c>
      <c r="F46" s="70" t="e">
        <f t="shared" si="5"/>
        <v>#VALUE!</v>
      </c>
      <c r="G46" s="67">
        <v>14</v>
      </c>
      <c r="H46" s="25">
        <v>1</v>
      </c>
      <c r="I46" s="66">
        <f>G46/H46</f>
        <v>14</v>
      </c>
      <c r="J46" s="66">
        <v>1</v>
      </c>
      <c r="K46" s="66" t="s">
        <v>36</v>
      </c>
      <c r="L46" s="67">
        <v>49265</v>
      </c>
      <c r="M46" s="67">
        <v>9190</v>
      </c>
      <c r="N46" s="65">
        <v>43805</v>
      </c>
      <c r="O46" s="64" t="s">
        <v>50</v>
      </c>
      <c r="P46" s="61"/>
      <c r="R46" s="54"/>
      <c r="T46" s="61"/>
      <c r="U46" s="60"/>
      <c r="V46" s="60"/>
      <c r="W46" s="61"/>
      <c r="X46" s="60"/>
      <c r="Y46" s="60"/>
      <c r="Z46" s="60"/>
    </row>
    <row r="47" spans="1:27" ht="25.35" customHeight="1">
      <c r="A47" s="41"/>
      <c r="B47" s="41"/>
      <c r="C47" s="52" t="s">
        <v>90</v>
      </c>
      <c r="D47" s="62">
        <f>SUM(D35:D46)</f>
        <v>202084.25000000003</v>
      </c>
      <c r="E47" s="62">
        <f t="shared" ref="E47:G47" si="6">SUM(E35:E46)</f>
        <v>188999.63999999996</v>
      </c>
      <c r="F47" s="20">
        <f t="shared" si="5"/>
        <v>6.9230872609069918E-2</v>
      </c>
      <c r="G47" s="62">
        <f t="shared" si="6"/>
        <v>38223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7" ht="14.1" customHeight="1">
      <c r="A48" s="39"/>
      <c r="B48" s="47"/>
      <c r="C48" s="40"/>
      <c r="D48" s="48"/>
      <c r="E48" s="48"/>
      <c r="F48" s="24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9" t="s">
        <v>36</v>
      </c>
      <c r="C49" s="68" t="s">
        <v>440</v>
      </c>
      <c r="D49" s="67">
        <v>19</v>
      </c>
      <c r="E49" s="66" t="s">
        <v>36</v>
      </c>
      <c r="F49" s="66" t="s">
        <v>36</v>
      </c>
      <c r="G49" s="67">
        <v>3</v>
      </c>
      <c r="H49" s="66">
        <v>1</v>
      </c>
      <c r="I49" s="66">
        <f>G49/H49</f>
        <v>3</v>
      </c>
      <c r="J49" s="66">
        <v>1</v>
      </c>
      <c r="K49" s="66" t="s">
        <v>36</v>
      </c>
      <c r="L49" s="67">
        <v>11046.52</v>
      </c>
      <c r="M49" s="67">
        <v>2073</v>
      </c>
      <c r="N49" s="65">
        <v>44365</v>
      </c>
      <c r="O49" s="64" t="s">
        <v>50</v>
      </c>
      <c r="P49" s="61"/>
      <c r="R49" s="54"/>
      <c r="T49" s="61"/>
      <c r="U49" s="60"/>
      <c r="V49" s="60"/>
      <c r="W49" s="61"/>
      <c r="X49" s="60"/>
      <c r="Y49" s="60"/>
      <c r="Z49" s="60"/>
    </row>
    <row r="50" spans="1:26" ht="25.35" customHeight="1">
      <c r="A50" s="41"/>
      <c r="B50" s="41"/>
      <c r="C50" s="52" t="s">
        <v>113</v>
      </c>
      <c r="D50" s="62">
        <f>SUM(D47:D49)</f>
        <v>202103.25000000003</v>
      </c>
      <c r="E50" s="62">
        <f>SUM(E47:E49)</f>
        <v>188999.63999999996</v>
      </c>
      <c r="F50" s="20">
        <f t="shared" si="5"/>
        <v>6.9331401901083389E-2</v>
      </c>
      <c r="G50" s="62">
        <f>SUM(G47:G49)</f>
        <v>38226</v>
      </c>
      <c r="H50" s="62"/>
      <c r="I50" s="43"/>
      <c r="J50" s="42"/>
      <c r="K50" s="44"/>
      <c r="L50" s="45"/>
      <c r="M50" s="49"/>
      <c r="N50" s="46"/>
      <c r="O50" s="53"/>
    </row>
    <row r="51" spans="1:26" ht="23.1" customHeight="1"/>
    <row r="52" spans="1:26" ht="17.25" customHeight="1"/>
    <row r="65" spans="16:18">
      <c r="R65" s="61"/>
    </row>
    <row r="68" spans="16:18">
      <c r="P68" s="61"/>
    </row>
    <row r="72" spans="16:18" ht="12" customHeight="1"/>
  </sheetData>
  <sortState xmlns:xlrd2="http://schemas.microsoft.com/office/spreadsheetml/2017/richdata2" ref="B13:O49">
    <sortCondition descending="1" ref="D13:D49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3A819-8927-4CF2-8547-ABDF9DEAC18A}">
  <dimension ref="A1:AA73"/>
  <sheetViews>
    <sheetView topLeftCell="A29" zoomScale="60" zoomScaleNormal="60" workbookViewId="0">
      <selection activeCell="L42" sqref="L42:M4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2" style="1" bestFit="1" customWidth="1"/>
    <col min="24" max="24" width="13.6640625" style="1" customWidth="1"/>
    <col min="25" max="25" width="11.44140625" style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490</v>
      </c>
      <c r="F1" s="30"/>
      <c r="G1" s="30"/>
      <c r="H1" s="30"/>
      <c r="I1" s="30"/>
    </row>
    <row r="2" spans="1:27" ht="19.5" customHeight="1">
      <c r="E2" s="30" t="s">
        <v>491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>
      <c r="A6" s="207"/>
      <c r="B6" s="207"/>
      <c r="C6" s="212"/>
      <c r="D6" s="32" t="s">
        <v>484</v>
      </c>
      <c r="E6" s="32" t="s">
        <v>492</v>
      </c>
      <c r="F6" s="212"/>
      <c r="G6" s="32" t="s">
        <v>484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 ht="21.6">
      <c r="A10" s="207"/>
      <c r="B10" s="207"/>
      <c r="C10" s="212"/>
      <c r="D10" s="84" t="s">
        <v>485</v>
      </c>
      <c r="E10" s="84" t="s">
        <v>493</v>
      </c>
      <c r="F10" s="212"/>
      <c r="G10" s="84" t="s">
        <v>485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2"/>
      <c r="X12" s="60"/>
      <c r="Y12" s="60"/>
      <c r="Z12" s="4"/>
    </row>
    <row r="13" spans="1:27" ht="25.35" customHeight="1">
      <c r="A13" s="63">
        <v>1</v>
      </c>
      <c r="B13" s="77" t="s">
        <v>34</v>
      </c>
      <c r="C13" s="68" t="s">
        <v>400</v>
      </c>
      <c r="D13" s="67">
        <v>38690.5</v>
      </c>
      <c r="E13" s="66" t="s">
        <v>36</v>
      </c>
      <c r="F13" s="66" t="s">
        <v>36</v>
      </c>
      <c r="G13" s="67">
        <v>5938</v>
      </c>
      <c r="H13" s="66">
        <v>248</v>
      </c>
      <c r="I13" s="66">
        <f t="shared" ref="I13:I22" si="0">G13/H13</f>
        <v>23.943548387096776</v>
      </c>
      <c r="J13" s="66">
        <v>15</v>
      </c>
      <c r="K13" s="66">
        <v>1</v>
      </c>
      <c r="L13" s="67">
        <v>39548</v>
      </c>
      <c r="M13" s="67">
        <v>6081</v>
      </c>
      <c r="N13" s="65">
        <v>44421</v>
      </c>
      <c r="O13" s="64" t="s">
        <v>43</v>
      </c>
      <c r="P13" s="61"/>
      <c r="R13" s="54"/>
      <c r="T13" s="61"/>
      <c r="U13" s="60"/>
      <c r="V13" s="60"/>
      <c r="W13" s="61"/>
      <c r="X13" s="60"/>
      <c r="Y13" s="60"/>
      <c r="Z13" s="60"/>
    </row>
    <row r="14" spans="1:27" ht="25.35" customHeight="1">
      <c r="A14" s="63">
        <v>2</v>
      </c>
      <c r="B14" s="77">
        <v>3</v>
      </c>
      <c r="C14" s="68" t="s">
        <v>395</v>
      </c>
      <c r="D14" s="67">
        <v>26269.63</v>
      </c>
      <c r="E14" s="66">
        <v>40978.85</v>
      </c>
      <c r="F14" s="70">
        <f>(D14-E14)/E14</f>
        <v>-0.3589466273455697</v>
      </c>
      <c r="G14" s="67">
        <v>5653</v>
      </c>
      <c r="H14" s="66">
        <v>236</v>
      </c>
      <c r="I14" s="66">
        <f t="shared" si="0"/>
        <v>23.953389830508474</v>
      </c>
      <c r="J14" s="66">
        <v>14</v>
      </c>
      <c r="K14" s="66">
        <v>4</v>
      </c>
      <c r="L14" s="67">
        <v>168137</v>
      </c>
      <c r="M14" s="67">
        <v>36262</v>
      </c>
      <c r="N14" s="65">
        <v>44400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4"/>
      <c r="Y14" s="75"/>
      <c r="Z14" s="60"/>
      <c r="AA14" s="60"/>
    </row>
    <row r="15" spans="1:27" ht="25.35" customHeight="1">
      <c r="A15" s="63">
        <v>3</v>
      </c>
      <c r="B15" s="77" t="s">
        <v>34</v>
      </c>
      <c r="C15" s="68" t="s">
        <v>474</v>
      </c>
      <c r="D15" s="67">
        <v>22493.89</v>
      </c>
      <c r="E15" s="66" t="s">
        <v>36</v>
      </c>
      <c r="F15" s="66" t="s">
        <v>36</v>
      </c>
      <c r="G15" s="67">
        <v>3354</v>
      </c>
      <c r="H15" s="66">
        <v>184</v>
      </c>
      <c r="I15" s="66">
        <f t="shared" si="0"/>
        <v>18.228260869565219</v>
      </c>
      <c r="J15" s="66">
        <v>12</v>
      </c>
      <c r="K15" s="66">
        <v>1</v>
      </c>
      <c r="L15" s="67">
        <v>22493.89</v>
      </c>
      <c r="M15" s="67">
        <v>3354</v>
      </c>
      <c r="N15" s="65">
        <v>44421</v>
      </c>
      <c r="O15" s="64" t="s">
        <v>142</v>
      </c>
      <c r="P15" s="61"/>
      <c r="Q15" s="73"/>
      <c r="R15" s="73"/>
      <c r="S15" s="73"/>
      <c r="T15" s="73"/>
      <c r="U15" s="74"/>
      <c r="V15" s="74"/>
      <c r="W15" s="75"/>
      <c r="X15" s="60"/>
      <c r="Y15" s="74"/>
      <c r="Z15" s="75"/>
    </row>
    <row r="16" spans="1:27" ht="25.35" customHeight="1">
      <c r="A16" s="63">
        <v>4</v>
      </c>
      <c r="B16" s="77">
        <v>1</v>
      </c>
      <c r="C16" s="68" t="s">
        <v>401</v>
      </c>
      <c r="D16" s="67">
        <v>17688.389999999996</v>
      </c>
      <c r="E16" s="66">
        <v>24762.870000000003</v>
      </c>
      <c r="F16" s="70">
        <f>(D16-E16)/E16</f>
        <v>-0.2856890174684924</v>
      </c>
      <c r="G16" s="67">
        <v>3866</v>
      </c>
      <c r="H16" s="66">
        <v>228</v>
      </c>
      <c r="I16" s="66">
        <f t="shared" si="0"/>
        <v>16.956140350877192</v>
      </c>
      <c r="J16" s="66">
        <v>14</v>
      </c>
      <c r="K16" s="66">
        <v>3</v>
      </c>
      <c r="L16" s="67">
        <v>150597.10999999996</v>
      </c>
      <c r="M16" s="67">
        <v>23656</v>
      </c>
      <c r="N16" s="65">
        <v>44407</v>
      </c>
      <c r="O16" s="64" t="s">
        <v>402</v>
      </c>
      <c r="P16" s="61"/>
      <c r="Q16" s="73"/>
      <c r="R16" s="73"/>
      <c r="S16" s="73"/>
      <c r="T16" s="73"/>
      <c r="U16" s="74"/>
      <c r="V16" s="74"/>
      <c r="W16" s="75"/>
      <c r="X16" s="60"/>
      <c r="Y16" s="74"/>
      <c r="Z16" s="75"/>
    </row>
    <row r="17" spans="1:27" ht="25.35" customHeight="1">
      <c r="A17" s="63">
        <v>5</v>
      </c>
      <c r="B17" s="77">
        <v>2</v>
      </c>
      <c r="C17" s="68" t="s">
        <v>455</v>
      </c>
      <c r="D17" s="67">
        <v>16944.009999999998</v>
      </c>
      <c r="E17" s="66">
        <v>48833.64</v>
      </c>
      <c r="F17" s="70">
        <f>(D17-E17)/E17</f>
        <v>-0.65302586495702553</v>
      </c>
      <c r="G17" s="67">
        <v>2736</v>
      </c>
      <c r="H17" s="66">
        <v>152</v>
      </c>
      <c r="I17" s="66">
        <f t="shared" si="0"/>
        <v>18</v>
      </c>
      <c r="J17" s="66">
        <v>11</v>
      </c>
      <c r="K17" s="66">
        <v>2</v>
      </c>
      <c r="L17" s="67">
        <v>70582.990000000005</v>
      </c>
      <c r="M17" s="67">
        <v>10489</v>
      </c>
      <c r="N17" s="65">
        <v>44414</v>
      </c>
      <c r="O17" s="64" t="s">
        <v>56</v>
      </c>
      <c r="P17" s="61"/>
      <c r="Q17" s="73"/>
      <c r="R17" s="73"/>
      <c r="S17" s="73"/>
      <c r="T17" s="73"/>
      <c r="U17" s="74"/>
      <c r="V17" s="74"/>
      <c r="W17" s="75"/>
      <c r="X17" s="60"/>
      <c r="Y17" s="74"/>
      <c r="Z17" s="75"/>
    </row>
    <row r="18" spans="1:27" ht="25.35" customHeight="1">
      <c r="A18" s="63">
        <v>6</v>
      </c>
      <c r="B18" s="77" t="s">
        <v>34</v>
      </c>
      <c r="C18" s="68" t="s">
        <v>403</v>
      </c>
      <c r="D18" s="67">
        <v>15696.759999999997</v>
      </c>
      <c r="E18" s="66" t="s">
        <v>36</v>
      </c>
      <c r="F18" s="66" t="s">
        <v>36</v>
      </c>
      <c r="G18" s="67">
        <v>2787</v>
      </c>
      <c r="H18" s="66">
        <v>207</v>
      </c>
      <c r="I18" s="66">
        <f t="shared" si="0"/>
        <v>13.463768115942029</v>
      </c>
      <c r="J18" s="66">
        <v>20</v>
      </c>
      <c r="K18" s="66">
        <v>1</v>
      </c>
      <c r="L18" s="67">
        <v>15696.759999999997</v>
      </c>
      <c r="M18" s="67">
        <v>2787</v>
      </c>
      <c r="N18" s="65">
        <v>44421</v>
      </c>
      <c r="O18" s="64" t="s">
        <v>404</v>
      </c>
      <c r="P18" s="61"/>
      <c r="Q18" s="73"/>
      <c r="R18" s="73"/>
      <c r="S18" s="73"/>
      <c r="T18" s="73"/>
      <c r="U18" s="74"/>
      <c r="V18" s="74"/>
      <c r="W18" s="75"/>
      <c r="X18" s="60"/>
      <c r="Y18" s="74"/>
      <c r="Z18" s="75"/>
    </row>
    <row r="19" spans="1:27" ht="25.35" customHeight="1">
      <c r="A19" s="63">
        <v>7</v>
      </c>
      <c r="B19" s="77">
        <v>4</v>
      </c>
      <c r="C19" s="68" t="s">
        <v>437</v>
      </c>
      <c r="D19" s="67">
        <v>9348.8700000000008</v>
      </c>
      <c r="E19" s="66">
        <v>16187.86</v>
      </c>
      <c r="F19" s="70">
        <f>(D19-E19)/E19</f>
        <v>-0.42247647311009606</v>
      </c>
      <c r="G19" s="67">
        <v>1965</v>
      </c>
      <c r="H19" s="66">
        <v>100</v>
      </c>
      <c r="I19" s="66">
        <f t="shared" si="0"/>
        <v>19.649999999999999</v>
      </c>
      <c r="J19" s="66">
        <v>8</v>
      </c>
      <c r="K19" s="66">
        <v>5</v>
      </c>
      <c r="L19" s="67">
        <v>138468.51</v>
      </c>
      <c r="M19" s="67">
        <v>28422</v>
      </c>
      <c r="N19" s="65">
        <v>44393</v>
      </c>
      <c r="O19" s="64" t="s">
        <v>56</v>
      </c>
      <c r="P19" s="61"/>
      <c r="Q19" s="73"/>
      <c r="R19" s="73"/>
      <c r="S19" s="73"/>
      <c r="T19" s="73"/>
      <c r="U19" s="74"/>
      <c r="V19" s="74"/>
      <c r="W19" s="75"/>
      <c r="X19" s="60"/>
      <c r="Y19" s="74"/>
      <c r="Z19" s="75"/>
    </row>
    <row r="20" spans="1:27" ht="25.35" customHeight="1">
      <c r="A20" s="63">
        <v>8</v>
      </c>
      <c r="B20" s="77">
        <v>6</v>
      </c>
      <c r="C20" s="68" t="s">
        <v>87</v>
      </c>
      <c r="D20" s="67">
        <v>8151.94</v>
      </c>
      <c r="E20" s="66">
        <v>14329.59</v>
      </c>
      <c r="F20" s="70">
        <f>(D20-E20)/E20</f>
        <v>-0.43111142747280279</v>
      </c>
      <c r="G20" s="67">
        <v>1997</v>
      </c>
      <c r="H20" s="66">
        <v>143</v>
      </c>
      <c r="I20" s="66">
        <f t="shared" si="0"/>
        <v>13.965034965034965</v>
      </c>
      <c r="J20" s="66">
        <v>16</v>
      </c>
      <c r="K20" s="66">
        <v>2</v>
      </c>
      <c r="L20" s="67">
        <v>22813.53</v>
      </c>
      <c r="M20" s="67">
        <v>5419</v>
      </c>
      <c r="N20" s="65">
        <v>44414</v>
      </c>
      <c r="O20" s="64" t="s">
        <v>41</v>
      </c>
      <c r="P20" s="61"/>
      <c r="Q20" s="73"/>
      <c r="R20" s="73"/>
      <c r="S20" s="73"/>
      <c r="T20" s="73"/>
      <c r="U20" s="74"/>
      <c r="V20" s="74"/>
      <c r="W20" s="75"/>
      <c r="X20" s="75"/>
      <c r="Y20" s="74"/>
      <c r="Z20" s="60"/>
      <c r="AA20" s="60"/>
    </row>
    <row r="21" spans="1:27" ht="25.35" customHeight="1">
      <c r="A21" s="63">
        <v>9</v>
      </c>
      <c r="B21" s="77" t="s">
        <v>34</v>
      </c>
      <c r="C21" s="68" t="s">
        <v>224</v>
      </c>
      <c r="D21" s="67">
        <v>5356.96</v>
      </c>
      <c r="E21" s="66" t="s">
        <v>36</v>
      </c>
      <c r="F21" s="66" t="s">
        <v>36</v>
      </c>
      <c r="G21" s="67">
        <v>1135</v>
      </c>
      <c r="H21" s="66">
        <v>60</v>
      </c>
      <c r="I21" s="66">
        <f t="shared" si="0"/>
        <v>18.916666666666668</v>
      </c>
      <c r="J21" s="66">
        <v>14</v>
      </c>
      <c r="K21" s="66">
        <v>1</v>
      </c>
      <c r="L21" s="67">
        <v>5356.96</v>
      </c>
      <c r="M21" s="67">
        <v>1135</v>
      </c>
      <c r="N21" s="65">
        <v>44421</v>
      </c>
      <c r="O21" s="53" t="s">
        <v>50</v>
      </c>
      <c r="P21" s="61"/>
      <c r="Q21" s="73"/>
      <c r="R21" s="73"/>
      <c r="S21" s="73"/>
      <c r="T21" s="73"/>
      <c r="U21" s="74"/>
      <c r="V21" s="74"/>
      <c r="W21" s="75"/>
      <c r="X21" s="74"/>
      <c r="Y21" s="60"/>
      <c r="Z21" s="75"/>
    </row>
    <row r="22" spans="1:27" ht="25.35" customHeight="1">
      <c r="A22" s="63">
        <v>10</v>
      </c>
      <c r="B22" s="78">
        <v>5</v>
      </c>
      <c r="C22" s="26" t="s">
        <v>468</v>
      </c>
      <c r="D22" s="67">
        <v>4960.95</v>
      </c>
      <c r="E22" s="66">
        <v>15753.12</v>
      </c>
      <c r="F22" s="70">
        <f>(D22-E22)/E22</f>
        <v>-0.68508143148785772</v>
      </c>
      <c r="G22" s="67">
        <v>903</v>
      </c>
      <c r="H22" s="66">
        <v>86</v>
      </c>
      <c r="I22" s="66">
        <f t="shared" si="0"/>
        <v>10.5</v>
      </c>
      <c r="J22" s="66">
        <v>7</v>
      </c>
      <c r="K22" s="66">
        <v>3</v>
      </c>
      <c r="L22" s="67">
        <v>41433</v>
      </c>
      <c r="M22" s="67">
        <v>7354</v>
      </c>
      <c r="N22" s="65">
        <v>44407</v>
      </c>
      <c r="O22" s="64" t="s">
        <v>43</v>
      </c>
      <c r="P22" s="61"/>
      <c r="R22" s="54"/>
      <c r="T22" s="61"/>
      <c r="U22" s="60"/>
      <c r="V22" s="60"/>
      <c r="W22" s="61"/>
      <c r="X22" s="60"/>
      <c r="Y22" s="60"/>
      <c r="Z22" s="60"/>
    </row>
    <row r="23" spans="1:27" ht="25.35" customHeight="1">
      <c r="A23" s="41"/>
      <c r="B23" s="41"/>
      <c r="C23" s="52" t="s">
        <v>52</v>
      </c>
      <c r="D23" s="62">
        <f>SUM(D13:D22)</f>
        <v>165601.9</v>
      </c>
      <c r="E23" s="62">
        <f t="shared" ref="E23:G23" si="1">SUM(E13:E22)</f>
        <v>160845.93</v>
      </c>
      <c r="F23" s="72">
        <f>(D23-E23)/E23</f>
        <v>2.9568482087174983E-2</v>
      </c>
      <c r="G23" s="62">
        <f t="shared" si="1"/>
        <v>30334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7" ht="25.35" customHeight="1">
      <c r="A25" s="63">
        <v>11</v>
      </c>
      <c r="B25" s="78">
        <v>7</v>
      </c>
      <c r="C25" s="68" t="s">
        <v>420</v>
      </c>
      <c r="D25" s="67">
        <v>4849.3599999999997</v>
      </c>
      <c r="E25" s="66">
        <v>12145.51</v>
      </c>
      <c r="F25" s="70">
        <f>(D25-E25)/E25</f>
        <v>-0.60072817032796488</v>
      </c>
      <c r="G25" s="67">
        <v>753</v>
      </c>
      <c r="H25" s="66">
        <v>32</v>
      </c>
      <c r="I25" s="66">
        <f t="shared" ref="I25:I32" si="2">G25/H25</f>
        <v>23.53125</v>
      </c>
      <c r="J25" s="66">
        <v>5</v>
      </c>
      <c r="K25" s="66">
        <v>5</v>
      </c>
      <c r="L25" s="67">
        <v>77139.38</v>
      </c>
      <c r="M25" s="67">
        <v>12372</v>
      </c>
      <c r="N25" s="65">
        <v>44393</v>
      </c>
      <c r="O25" s="53" t="s">
        <v>142</v>
      </c>
      <c r="P25" s="61"/>
      <c r="R25" s="54"/>
      <c r="T25" s="61"/>
      <c r="U25" s="60"/>
      <c r="V25" s="60"/>
      <c r="W25" s="61"/>
      <c r="X25" s="60"/>
      <c r="Y25" s="60"/>
      <c r="Z25" s="60"/>
    </row>
    <row r="26" spans="1:27" ht="25.35" customHeight="1">
      <c r="A26" s="63">
        <v>12</v>
      </c>
      <c r="B26" s="77">
        <v>9</v>
      </c>
      <c r="C26" s="68" t="s">
        <v>486</v>
      </c>
      <c r="D26" s="67">
        <v>3538.53</v>
      </c>
      <c r="E26" s="66">
        <v>8706.26</v>
      </c>
      <c r="F26" s="70">
        <f>(D26-E26)/E26</f>
        <v>-0.59356486022700905</v>
      </c>
      <c r="G26" s="67">
        <v>559</v>
      </c>
      <c r="H26" s="66">
        <v>35</v>
      </c>
      <c r="I26" s="66">
        <f t="shared" si="2"/>
        <v>15.971428571428572</v>
      </c>
      <c r="J26" s="66">
        <v>5</v>
      </c>
      <c r="K26" s="66">
        <v>8</v>
      </c>
      <c r="L26" s="67">
        <v>216364</v>
      </c>
      <c r="M26" s="67">
        <v>34317</v>
      </c>
      <c r="N26" s="65">
        <v>44372</v>
      </c>
      <c r="O26" s="64" t="s">
        <v>37</v>
      </c>
      <c r="P26" s="61"/>
      <c r="Q26" s="73"/>
      <c r="R26" s="73"/>
      <c r="S26" s="73"/>
      <c r="T26" s="73"/>
      <c r="U26" s="74"/>
      <c r="V26" s="74"/>
      <c r="W26" s="75"/>
      <c r="X26" s="74"/>
      <c r="Y26" s="60"/>
      <c r="Z26" s="75"/>
    </row>
    <row r="27" spans="1:27" ht="25.35" customHeight="1">
      <c r="A27" s="63">
        <v>13</v>
      </c>
      <c r="B27" s="77">
        <v>13</v>
      </c>
      <c r="C27" s="68" t="s">
        <v>456</v>
      </c>
      <c r="D27" s="67">
        <v>1424.8</v>
      </c>
      <c r="E27" s="66">
        <v>1241.07</v>
      </c>
      <c r="F27" s="70">
        <f>(D27-E27)/E27</f>
        <v>0.14804160925652865</v>
      </c>
      <c r="G27" s="67">
        <v>317</v>
      </c>
      <c r="H27" s="66">
        <v>29</v>
      </c>
      <c r="I27" s="66">
        <f t="shared" si="2"/>
        <v>10.931034482758621</v>
      </c>
      <c r="J27" s="66">
        <v>4</v>
      </c>
      <c r="K27" s="66">
        <v>7</v>
      </c>
      <c r="L27" s="67">
        <v>46008</v>
      </c>
      <c r="M27" s="67">
        <v>10135</v>
      </c>
      <c r="N27" s="65">
        <v>44379</v>
      </c>
      <c r="O27" s="64" t="s">
        <v>37</v>
      </c>
      <c r="P27" s="61"/>
      <c r="Q27" s="73"/>
      <c r="R27" s="73"/>
      <c r="S27" s="73"/>
      <c r="T27" s="73"/>
      <c r="U27" s="74"/>
      <c r="V27" s="74"/>
      <c r="W27" s="75"/>
      <c r="X27" s="74"/>
      <c r="Y27" s="60"/>
      <c r="Z27" s="75"/>
    </row>
    <row r="28" spans="1:27" ht="25.35" customHeight="1">
      <c r="A28" s="63">
        <v>14</v>
      </c>
      <c r="B28" s="77" t="s">
        <v>58</v>
      </c>
      <c r="C28" s="68" t="s">
        <v>469</v>
      </c>
      <c r="D28" s="67">
        <v>1162.32</v>
      </c>
      <c r="E28" s="66" t="s">
        <v>36</v>
      </c>
      <c r="F28" s="66" t="s">
        <v>36</v>
      </c>
      <c r="G28" s="67">
        <v>203</v>
      </c>
      <c r="H28" s="66">
        <v>8</v>
      </c>
      <c r="I28" s="66">
        <f t="shared" si="2"/>
        <v>25.375</v>
      </c>
      <c r="J28" s="66">
        <v>8</v>
      </c>
      <c r="K28" s="66">
        <v>0</v>
      </c>
      <c r="L28" s="67">
        <v>1162.32</v>
      </c>
      <c r="M28" s="67">
        <v>203</v>
      </c>
      <c r="N28" s="65" t="s">
        <v>60</v>
      </c>
      <c r="O28" s="64" t="s">
        <v>56</v>
      </c>
      <c r="P28" s="61"/>
      <c r="Q28" s="73"/>
      <c r="R28" s="73"/>
      <c r="S28" s="73"/>
      <c r="T28" s="73"/>
      <c r="U28" s="74"/>
      <c r="V28" s="74"/>
      <c r="W28" s="75"/>
      <c r="X28" s="74"/>
      <c r="Y28" s="60"/>
      <c r="Z28" s="75"/>
    </row>
    <row r="29" spans="1:27" ht="25.35" customHeight="1">
      <c r="A29" s="63">
        <v>15</v>
      </c>
      <c r="B29" s="77">
        <v>8</v>
      </c>
      <c r="C29" s="68" t="s">
        <v>494</v>
      </c>
      <c r="D29" s="67">
        <v>1076.79</v>
      </c>
      <c r="E29" s="66">
        <v>9941.41</v>
      </c>
      <c r="F29" s="70">
        <f>(D29-E29)/E29</f>
        <v>-0.89168639056230448</v>
      </c>
      <c r="G29" s="67">
        <v>173</v>
      </c>
      <c r="H29" s="66">
        <v>23</v>
      </c>
      <c r="I29" s="66">
        <f t="shared" si="2"/>
        <v>7.5217391304347823</v>
      </c>
      <c r="J29" s="66">
        <v>7</v>
      </c>
      <c r="K29" s="66">
        <v>2</v>
      </c>
      <c r="L29" s="67">
        <v>11018</v>
      </c>
      <c r="M29" s="67">
        <v>1715</v>
      </c>
      <c r="N29" s="65">
        <v>44414</v>
      </c>
      <c r="O29" s="64" t="s">
        <v>84</v>
      </c>
      <c r="P29" s="61"/>
      <c r="Q29" s="73"/>
      <c r="R29" s="73"/>
      <c r="S29" s="73"/>
      <c r="T29" s="73"/>
      <c r="U29" s="74"/>
      <c r="V29" s="74"/>
      <c r="W29" s="75"/>
      <c r="X29" s="74"/>
      <c r="Y29" s="60"/>
      <c r="Z29" s="75"/>
    </row>
    <row r="30" spans="1:27" ht="25.35" customHeight="1">
      <c r="A30" s="63">
        <v>16</v>
      </c>
      <c r="B30" s="77">
        <v>10</v>
      </c>
      <c r="C30" s="68" t="s">
        <v>488</v>
      </c>
      <c r="D30" s="67">
        <v>949.59</v>
      </c>
      <c r="E30" s="66">
        <v>5420.53</v>
      </c>
      <c r="F30" s="70">
        <f>(D30-E30)/E30</f>
        <v>-0.82481602352537475</v>
      </c>
      <c r="G30" s="67">
        <v>157</v>
      </c>
      <c r="H30" s="66">
        <v>11</v>
      </c>
      <c r="I30" s="66">
        <f t="shared" si="2"/>
        <v>14.272727272727273</v>
      </c>
      <c r="J30" s="66">
        <v>4</v>
      </c>
      <c r="K30" s="66">
        <v>4</v>
      </c>
      <c r="L30" s="67">
        <v>30774</v>
      </c>
      <c r="M30" s="67">
        <v>5110</v>
      </c>
      <c r="N30" s="65">
        <v>44400</v>
      </c>
      <c r="O30" s="64" t="s">
        <v>37</v>
      </c>
      <c r="P30" s="9"/>
      <c r="Q30" s="73"/>
      <c r="R30" s="73"/>
      <c r="S30" s="73"/>
      <c r="T30" s="73"/>
      <c r="U30" s="74"/>
      <c r="V30" s="74"/>
      <c r="W30" s="75"/>
      <c r="X30" s="74"/>
      <c r="Y30" s="75"/>
      <c r="Z30" s="60"/>
      <c r="AA30" s="60"/>
    </row>
    <row r="31" spans="1:27" ht="25.35" customHeight="1">
      <c r="A31" s="63">
        <v>17</v>
      </c>
      <c r="B31" s="78" t="s">
        <v>58</v>
      </c>
      <c r="C31" s="68" t="s">
        <v>317</v>
      </c>
      <c r="D31" s="67">
        <v>939</v>
      </c>
      <c r="E31" s="66" t="s">
        <v>36</v>
      </c>
      <c r="F31" s="66" t="s">
        <v>36</v>
      </c>
      <c r="G31" s="67">
        <v>203</v>
      </c>
      <c r="H31" s="66">
        <v>2</v>
      </c>
      <c r="I31" s="66">
        <f t="shared" si="2"/>
        <v>101.5</v>
      </c>
      <c r="J31" s="66">
        <v>2</v>
      </c>
      <c r="K31" s="66">
        <v>0</v>
      </c>
      <c r="L31" s="67">
        <v>939</v>
      </c>
      <c r="M31" s="67">
        <v>203</v>
      </c>
      <c r="N31" s="65" t="s">
        <v>60</v>
      </c>
      <c r="O31" s="53" t="s">
        <v>39</v>
      </c>
      <c r="P31" s="61"/>
      <c r="Q31" s="73"/>
      <c r="R31" s="73"/>
      <c r="S31" s="73"/>
      <c r="T31" s="73"/>
      <c r="U31" s="73"/>
      <c r="V31" s="74"/>
      <c r="W31" s="60"/>
      <c r="X31" s="74"/>
      <c r="Y31" s="75"/>
      <c r="Z31" s="75"/>
    </row>
    <row r="32" spans="1:27" ht="25.35" customHeight="1">
      <c r="A32" s="63">
        <v>18</v>
      </c>
      <c r="B32" s="77">
        <v>11</v>
      </c>
      <c r="C32" s="68" t="s">
        <v>489</v>
      </c>
      <c r="D32" s="67">
        <v>823.7</v>
      </c>
      <c r="E32" s="66">
        <v>3031.62</v>
      </c>
      <c r="F32" s="70">
        <f>(D32-E32)/E32</f>
        <v>-0.7282970820881246</v>
      </c>
      <c r="G32" s="67">
        <v>133</v>
      </c>
      <c r="H32" s="66">
        <v>17</v>
      </c>
      <c r="I32" s="66">
        <f t="shared" si="2"/>
        <v>7.8235294117647056</v>
      </c>
      <c r="J32" s="66">
        <v>2</v>
      </c>
      <c r="K32" s="66">
        <v>6</v>
      </c>
      <c r="L32" s="67">
        <v>88726</v>
      </c>
      <c r="M32" s="67">
        <v>13900</v>
      </c>
      <c r="N32" s="65">
        <v>44386</v>
      </c>
      <c r="O32" s="64" t="s">
        <v>43</v>
      </c>
      <c r="P32" s="61"/>
      <c r="R32" s="54"/>
      <c r="T32" s="61"/>
      <c r="U32" s="60"/>
      <c r="V32" s="60"/>
      <c r="W32" s="60"/>
      <c r="X32" s="60"/>
      <c r="Y32" s="60"/>
      <c r="Z32" s="61"/>
    </row>
    <row r="33" spans="1:27" ht="25.35" customHeight="1">
      <c r="A33" s="63">
        <v>19</v>
      </c>
      <c r="B33" s="77">
        <v>14</v>
      </c>
      <c r="C33" s="68" t="s">
        <v>429</v>
      </c>
      <c r="D33" s="67">
        <v>580.79999999999995</v>
      </c>
      <c r="E33" s="66">
        <v>1024.81</v>
      </c>
      <c r="F33" s="70">
        <f>(D33-E33)/E33</f>
        <v>-0.4332607995628458</v>
      </c>
      <c r="G33" s="67">
        <v>122</v>
      </c>
      <c r="H33" s="66" t="s">
        <v>36</v>
      </c>
      <c r="I33" s="66" t="s">
        <v>36</v>
      </c>
      <c r="J33" s="66">
        <v>5</v>
      </c>
      <c r="K33" s="66">
        <v>2</v>
      </c>
      <c r="L33" s="67">
        <v>1605.61</v>
      </c>
      <c r="M33" s="67">
        <v>308</v>
      </c>
      <c r="N33" s="65">
        <v>44414</v>
      </c>
      <c r="O33" s="64" t="s">
        <v>296</v>
      </c>
      <c r="P33" s="61"/>
      <c r="Q33" s="73"/>
      <c r="R33" s="73"/>
      <c r="S33" s="73"/>
      <c r="T33" s="73"/>
      <c r="U33" s="74"/>
      <c r="V33" s="74"/>
      <c r="W33" s="75"/>
      <c r="X33" s="60"/>
      <c r="Y33" s="74"/>
      <c r="Z33" s="75"/>
    </row>
    <row r="34" spans="1:27" ht="25.35" customHeight="1">
      <c r="A34" s="63">
        <v>20</v>
      </c>
      <c r="B34" s="77">
        <v>20</v>
      </c>
      <c r="C34" s="26" t="s">
        <v>331</v>
      </c>
      <c r="D34" s="67">
        <v>571.5</v>
      </c>
      <c r="E34" s="66">
        <v>332.9</v>
      </c>
      <c r="F34" s="70">
        <f>(D34-E34)/E34</f>
        <v>0.71673175127665978</v>
      </c>
      <c r="G34" s="67">
        <v>135</v>
      </c>
      <c r="H34" s="66">
        <v>14</v>
      </c>
      <c r="I34" s="66">
        <f>G34/H34</f>
        <v>9.6428571428571423</v>
      </c>
      <c r="J34" s="66">
        <v>1</v>
      </c>
      <c r="K34" s="66">
        <v>11</v>
      </c>
      <c r="L34" s="67">
        <v>82535</v>
      </c>
      <c r="M34" s="67">
        <v>18367</v>
      </c>
      <c r="N34" s="65">
        <v>44351</v>
      </c>
      <c r="O34" s="64" t="s">
        <v>37</v>
      </c>
      <c r="P34" s="61"/>
      <c r="R34" s="54"/>
      <c r="T34" s="61"/>
      <c r="U34" s="60"/>
      <c r="V34" s="60"/>
      <c r="W34" s="60"/>
      <c r="X34" s="60"/>
      <c r="Y34" s="61"/>
      <c r="Z34" s="60"/>
    </row>
    <row r="35" spans="1:27" ht="25.35" customHeight="1">
      <c r="A35" s="41"/>
      <c r="B35" s="41"/>
      <c r="C35" s="52" t="s">
        <v>66</v>
      </c>
      <c r="D35" s="62">
        <f>SUM(D23:D34)</f>
        <v>181518.28999999998</v>
      </c>
      <c r="E35" s="62">
        <f t="shared" ref="E35:G35" si="3">SUM(E23:E34)</f>
        <v>202690.04</v>
      </c>
      <c r="F35" s="72">
        <f>(D35-E35)/E35</f>
        <v>-0.10445382516082205</v>
      </c>
      <c r="G35" s="62">
        <f t="shared" si="3"/>
        <v>33089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77">
        <v>15</v>
      </c>
      <c r="C37" s="68" t="s">
        <v>487</v>
      </c>
      <c r="D37" s="67">
        <v>466.4</v>
      </c>
      <c r="E37" s="66">
        <v>995.19</v>
      </c>
      <c r="F37" s="70">
        <f>(D37-E37)/E37</f>
        <v>-0.53134577316894271</v>
      </c>
      <c r="G37" s="67">
        <v>70</v>
      </c>
      <c r="H37" s="66">
        <v>4</v>
      </c>
      <c r="I37" s="66">
        <f>G37/H37</f>
        <v>17.5</v>
      </c>
      <c r="J37" s="66">
        <v>1</v>
      </c>
      <c r="K37" s="66">
        <v>11</v>
      </c>
      <c r="L37" s="67">
        <v>109801.29</v>
      </c>
      <c r="M37" s="67">
        <v>17534</v>
      </c>
      <c r="N37" s="65">
        <v>44351</v>
      </c>
      <c r="O37" s="64" t="s">
        <v>56</v>
      </c>
      <c r="P37" s="9"/>
      <c r="Q37" s="73"/>
      <c r="R37" s="73"/>
      <c r="S37" s="73"/>
      <c r="T37" s="73"/>
      <c r="U37" s="74"/>
      <c r="V37" s="74"/>
      <c r="W37" s="75"/>
      <c r="X37" s="74"/>
      <c r="Y37" s="75"/>
      <c r="Z37" s="60"/>
    </row>
    <row r="38" spans="1:27" ht="25.35" customHeight="1">
      <c r="A38" s="63">
        <v>22</v>
      </c>
      <c r="B38" s="77">
        <v>12</v>
      </c>
      <c r="C38" s="68" t="s">
        <v>460</v>
      </c>
      <c r="D38" s="67">
        <v>406.39</v>
      </c>
      <c r="E38" s="66">
        <v>2624.3</v>
      </c>
      <c r="F38" s="70">
        <f>(D38-E38)/E38</f>
        <v>-0.84514346682924979</v>
      </c>
      <c r="G38" s="67">
        <v>71</v>
      </c>
      <c r="H38" s="66">
        <v>11</v>
      </c>
      <c r="I38" s="66">
        <f>G38/H38</f>
        <v>6.4545454545454541</v>
      </c>
      <c r="J38" s="66">
        <v>4</v>
      </c>
      <c r="K38" s="66">
        <v>2</v>
      </c>
      <c r="L38" s="67">
        <v>3031</v>
      </c>
      <c r="M38" s="67">
        <v>531</v>
      </c>
      <c r="N38" s="65">
        <v>44414</v>
      </c>
      <c r="O38" s="64" t="s">
        <v>84</v>
      </c>
      <c r="P38" s="61"/>
      <c r="Q38" s="73"/>
      <c r="R38" s="73"/>
      <c r="S38" s="73"/>
      <c r="T38" s="73"/>
      <c r="U38" s="74"/>
      <c r="V38" s="74"/>
      <c r="W38" s="75"/>
      <c r="X38" s="75"/>
      <c r="Y38" s="74"/>
      <c r="Z38" s="60"/>
      <c r="AA38" s="60"/>
    </row>
    <row r="39" spans="1:27" ht="25.35" customHeight="1">
      <c r="A39" s="63">
        <v>23</v>
      </c>
      <c r="B39" s="77">
        <v>17</v>
      </c>
      <c r="C39" s="56" t="s">
        <v>333</v>
      </c>
      <c r="D39" s="67">
        <v>352.1</v>
      </c>
      <c r="E39" s="66">
        <v>642.9</v>
      </c>
      <c r="F39" s="70">
        <f>(D39-E39)/E39</f>
        <v>-0.45232540052885356</v>
      </c>
      <c r="G39" s="67">
        <v>104</v>
      </c>
      <c r="H39" s="66">
        <v>10</v>
      </c>
      <c r="I39" s="66">
        <f>G39/H39</f>
        <v>10.4</v>
      </c>
      <c r="J39" s="66">
        <v>2</v>
      </c>
      <c r="K39" s="66">
        <v>8</v>
      </c>
      <c r="L39" s="67">
        <v>46988.85</v>
      </c>
      <c r="M39" s="67">
        <v>10629</v>
      </c>
      <c r="N39" s="65">
        <v>44372</v>
      </c>
      <c r="O39" s="64" t="s">
        <v>50</v>
      </c>
      <c r="P39" s="61"/>
      <c r="Q39" s="73"/>
      <c r="R39" s="73"/>
      <c r="S39" s="73"/>
      <c r="T39" s="73"/>
      <c r="U39" s="74"/>
      <c r="V39" s="74"/>
      <c r="W39" s="75"/>
      <c r="X39" s="75"/>
      <c r="Y39" s="74"/>
      <c r="Z39" s="60"/>
      <c r="AA39" s="60"/>
    </row>
    <row r="40" spans="1:27" ht="25.35" customHeight="1">
      <c r="A40" s="63">
        <v>24</v>
      </c>
      <c r="B40" s="66" t="s">
        <v>36</v>
      </c>
      <c r="C40" s="55" t="s">
        <v>346</v>
      </c>
      <c r="D40" s="67">
        <v>339</v>
      </c>
      <c r="E40" s="66" t="s">
        <v>36</v>
      </c>
      <c r="F40" s="66" t="s">
        <v>36</v>
      </c>
      <c r="G40" s="67">
        <v>175</v>
      </c>
      <c r="H40" s="25">
        <v>12</v>
      </c>
      <c r="I40" s="66">
        <f>G40/H40</f>
        <v>14.583333333333334</v>
      </c>
      <c r="J40" s="66">
        <v>3</v>
      </c>
      <c r="K40" s="66" t="s">
        <v>36</v>
      </c>
      <c r="L40" s="67">
        <v>87559</v>
      </c>
      <c r="M40" s="67">
        <v>18538</v>
      </c>
      <c r="N40" s="65">
        <v>44008</v>
      </c>
      <c r="O40" s="64" t="s">
        <v>39</v>
      </c>
      <c r="P40" s="61"/>
      <c r="Q40" s="73"/>
      <c r="R40" s="73"/>
      <c r="S40" s="73"/>
      <c r="T40" s="73"/>
      <c r="U40" s="73"/>
      <c r="V40" s="74"/>
      <c r="W40" s="60"/>
      <c r="X40" s="75"/>
      <c r="Y40" s="75"/>
      <c r="Z40" s="74"/>
    </row>
    <row r="41" spans="1:27" ht="25.35" customHeight="1">
      <c r="A41" s="63">
        <v>25</v>
      </c>
      <c r="B41" s="77" t="s">
        <v>34</v>
      </c>
      <c r="C41" s="68" t="s">
        <v>449</v>
      </c>
      <c r="D41" s="67">
        <v>337.8</v>
      </c>
      <c r="E41" s="66" t="s">
        <v>36</v>
      </c>
      <c r="F41" s="66" t="s">
        <v>36</v>
      </c>
      <c r="G41" s="67">
        <v>73</v>
      </c>
      <c r="H41" s="66" t="s">
        <v>36</v>
      </c>
      <c r="I41" s="66" t="s">
        <v>36</v>
      </c>
      <c r="J41" s="66">
        <v>5</v>
      </c>
      <c r="K41" s="66">
        <v>1</v>
      </c>
      <c r="L41" s="67">
        <v>337.8</v>
      </c>
      <c r="M41" s="67">
        <v>73</v>
      </c>
      <c r="N41" s="65">
        <v>44421</v>
      </c>
      <c r="O41" s="64" t="s">
        <v>82</v>
      </c>
      <c r="P41" s="61"/>
      <c r="R41" s="54"/>
      <c r="T41" s="61"/>
      <c r="U41" s="60"/>
      <c r="V41" s="60"/>
      <c r="W41" s="61"/>
      <c r="X41" s="60"/>
      <c r="Y41" s="60"/>
      <c r="Z41" s="60"/>
    </row>
    <row r="42" spans="1:27" ht="25.35" customHeight="1">
      <c r="A42" s="63">
        <v>26</v>
      </c>
      <c r="B42" s="66" t="s">
        <v>36</v>
      </c>
      <c r="C42" s="55" t="s">
        <v>495</v>
      </c>
      <c r="D42" s="67">
        <v>302</v>
      </c>
      <c r="E42" s="66" t="s">
        <v>36</v>
      </c>
      <c r="F42" s="66" t="s">
        <v>36</v>
      </c>
      <c r="G42" s="67">
        <v>155</v>
      </c>
      <c r="H42" s="25">
        <v>8</v>
      </c>
      <c r="I42" s="66">
        <f>G42/H42</f>
        <v>19.375</v>
      </c>
      <c r="J42" s="66">
        <v>2</v>
      </c>
      <c r="K42" s="66" t="s">
        <v>36</v>
      </c>
      <c r="L42" s="67">
        <v>24833</v>
      </c>
      <c r="M42" s="67">
        <v>5572</v>
      </c>
      <c r="N42" s="65">
        <v>44099</v>
      </c>
      <c r="O42" s="64" t="s">
        <v>50</v>
      </c>
      <c r="P42" s="9"/>
      <c r="Q42" s="73"/>
      <c r="R42" s="73"/>
      <c r="S42" s="73"/>
      <c r="T42" s="73"/>
      <c r="U42" s="74"/>
      <c r="V42" s="74"/>
      <c r="W42" s="75"/>
      <c r="X42" s="74"/>
      <c r="Y42" s="75"/>
      <c r="Z42" s="60"/>
    </row>
    <row r="43" spans="1:27" ht="25.35" customHeight="1">
      <c r="A43" s="63">
        <v>27</v>
      </c>
      <c r="B43" s="69" t="s">
        <v>36</v>
      </c>
      <c r="C43" s="55" t="s">
        <v>496</v>
      </c>
      <c r="D43" s="67">
        <v>247</v>
      </c>
      <c r="E43" s="66" t="s">
        <v>36</v>
      </c>
      <c r="F43" s="66" t="s">
        <v>36</v>
      </c>
      <c r="G43" s="67">
        <v>129</v>
      </c>
      <c r="H43" s="25">
        <v>9</v>
      </c>
      <c r="I43" s="66">
        <f>G43/H43</f>
        <v>14.333333333333334</v>
      </c>
      <c r="J43" s="66">
        <v>3</v>
      </c>
      <c r="K43" s="66" t="s">
        <v>36</v>
      </c>
      <c r="L43" s="67">
        <v>136398</v>
      </c>
      <c r="M43" s="67">
        <v>28242</v>
      </c>
      <c r="N43" s="65">
        <v>43896</v>
      </c>
      <c r="O43" s="64" t="s">
        <v>43</v>
      </c>
      <c r="P43" s="61"/>
      <c r="Q43" s="73"/>
      <c r="R43" s="73"/>
      <c r="S43" s="73"/>
      <c r="T43" s="73"/>
      <c r="U43" s="74"/>
      <c r="V43" s="74"/>
      <c r="W43" s="74"/>
      <c r="X43" s="75"/>
      <c r="Y43" s="60"/>
      <c r="Z43" s="75"/>
    </row>
    <row r="44" spans="1:27" ht="25.35" customHeight="1">
      <c r="A44" s="63">
        <v>28</v>
      </c>
      <c r="B44" s="69" t="s">
        <v>36</v>
      </c>
      <c r="C44" s="68" t="s">
        <v>497</v>
      </c>
      <c r="D44" s="67">
        <v>234.49</v>
      </c>
      <c r="E44" s="66" t="s">
        <v>36</v>
      </c>
      <c r="F44" s="66" t="s">
        <v>36</v>
      </c>
      <c r="G44" s="67">
        <v>126</v>
      </c>
      <c r="H44" s="66">
        <v>7</v>
      </c>
      <c r="I44" s="66">
        <f>G44/H44</f>
        <v>18</v>
      </c>
      <c r="J44" s="66">
        <v>2</v>
      </c>
      <c r="K44" s="66" t="s">
        <v>36</v>
      </c>
      <c r="L44" s="67">
        <v>54968.99</v>
      </c>
      <c r="M44" s="67">
        <v>12936</v>
      </c>
      <c r="N44" s="65">
        <v>43861</v>
      </c>
      <c r="O44" s="64" t="s">
        <v>41</v>
      </c>
      <c r="P44" s="61"/>
      <c r="Q44" s="73"/>
      <c r="R44" s="73"/>
      <c r="S44" s="73"/>
      <c r="T44" s="73"/>
      <c r="U44" s="73"/>
      <c r="V44" s="74"/>
      <c r="W44" s="74"/>
      <c r="X44" s="75"/>
      <c r="Y44" s="60"/>
      <c r="Z44" s="75"/>
    </row>
    <row r="45" spans="1:27" ht="25.35" customHeight="1">
      <c r="A45" s="63">
        <v>29</v>
      </c>
      <c r="B45" s="78">
        <v>29</v>
      </c>
      <c r="C45" s="71" t="s">
        <v>216</v>
      </c>
      <c r="D45" s="67">
        <v>104</v>
      </c>
      <c r="E45" s="67">
        <v>44.5</v>
      </c>
      <c r="F45" s="70">
        <f>(D45-E45)/E45</f>
        <v>1.3370786516853932</v>
      </c>
      <c r="G45" s="67">
        <v>29</v>
      </c>
      <c r="H45" s="66">
        <v>1</v>
      </c>
      <c r="I45" s="66">
        <f>G45/H45</f>
        <v>29</v>
      </c>
      <c r="J45" s="66">
        <v>1</v>
      </c>
      <c r="K45" s="66">
        <v>15</v>
      </c>
      <c r="L45" s="67">
        <v>23835</v>
      </c>
      <c r="M45" s="67">
        <v>4208</v>
      </c>
      <c r="N45" s="65">
        <v>44323</v>
      </c>
      <c r="O45" s="64" t="s">
        <v>43</v>
      </c>
      <c r="P45" s="61"/>
      <c r="Q45" s="73"/>
      <c r="R45" s="73"/>
      <c r="S45" s="73"/>
      <c r="T45" s="73"/>
      <c r="U45" s="73"/>
      <c r="V45" s="74"/>
      <c r="W45" s="75"/>
      <c r="X45" s="74"/>
      <c r="Y45" s="60"/>
      <c r="Z45" s="75"/>
    </row>
    <row r="46" spans="1:27" ht="25.35" customHeight="1">
      <c r="A46" s="63">
        <v>30</v>
      </c>
      <c r="B46" s="77">
        <v>24</v>
      </c>
      <c r="C46" s="55" t="s">
        <v>305</v>
      </c>
      <c r="D46" s="67">
        <v>100</v>
      </c>
      <c r="E46" s="67">
        <v>230</v>
      </c>
      <c r="F46" s="70">
        <f>(D46-E46)/E46</f>
        <v>-0.56521739130434778</v>
      </c>
      <c r="G46" s="67">
        <v>19</v>
      </c>
      <c r="H46" s="66" t="s">
        <v>36</v>
      </c>
      <c r="I46" s="66" t="s">
        <v>36</v>
      </c>
      <c r="J46" s="66">
        <v>1</v>
      </c>
      <c r="K46" s="66">
        <v>14</v>
      </c>
      <c r="L46" s="67">
        <v>5817.92</v>
      </c>
      <c r="M46" s="67">
        <v>1165</v>
      </c>
      <c r="N46" s="65">
        <v>44330</v>
      </c>
      <c r="O46" s="64" t="s">
        <v>82</v>
      </c>
      <c r="P46" s="61"/>
      <c r="R46" s="54"/>
      <c r="T46" s="61"/>
      <c r="U46" s="60"/>
      <c r="V46" s="60"/>
      <c r="W46" s="61"/>
      <c r="X46" s="60"/>
      <c r="Y46" s="60"/>
      <c r="Z46" s="60"/>
    </row>
    <row r="47" spans="1:27" ht="25.35" customHeight="1">
      <c r="A47" s="41"/>
      <c r="B47" s="41"/>
      <c r="C47" s="52" t="s">
        <v>90</v>
      </c>
      <c r="D47" s="62">
        <f>SUM(D35:D46)</f>
        <v>184407.46999999997</v>
      </c>
      <c r="E47" s="62">
        <f t="shared" ref="E47:G47" si="4">SUM(E35:E46)</f>
        <v>207226.93</v>
      </c>
      <c r="F47" s="72">
        <f>(D47-E47)/E47</f>
        <v>-0.11011821677809935</v>
      </c>
      <c r="G47" s="62">
        <f t="shared" si="4"/>
        <v>34040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7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77">
        <v>25</v>
      </c>
      <c r="C49" s="27" t="s">
        <v>458</v>
      </c>
      <c r="D49" s="67">
        <v>56</v>
      </c>
      <c r="E49" s="67">
        <v>159.5</v>
      </c>
      <c r="F49" s="70">
        <f>(D49-E49)/E49</f>
        <v>-0.64890282131661448</v>
      </c>
      <c r="G49" s="67">
        <v>8</v>
      </c>
      <c r="H49" s="66">
        <v>1</v>
      </c>
      <c r="I49" s="66">
        <f>G49/H49</f>
        <v>8</v>
      </c>
      <c r="J49" s="66">
        <v>1</v>
      </c>
      <c r="K49" s="66">
        <v>16</v>
      </c>
      <c r="L49" s="67">
        <v>23580.92</v>
      </c>
      <c r="M49" s="67">
        <v>4279</v>
      </c>
      <c r="N49" s="65">
        <v>44316</v>
      </c>
      <c r="O49" s="64" t="s">
        <v>50</v>
      </c>
      <c r="P49" s="61"/>
      <c r="Q49" s="73"/>
      <c r="R49" s="73"/>
      <c r="S49" s="73"/>
      <c r="T49" s="73"/>
      <c r="U49" s="73"/>
      <c r="V49" s="74"/>
      <c r="W49" s="75"/>
      <c r="X49" s="75"/>
      <c r="Y49" s="74"/>
      <c r="Z49" s="60"/>
    </row>
    <row r="50" spans="1:26" ht="25.35" customHeight="1">
      <c r="A50" s="63">
        <v>32</v>
      </c>
      <c r="B50" s="79">
        <v>19</v>
      </c>
      <c r="C50" s="68" t="s">
        <v>327</v>
      </c>
      <c r="D50" s="67">
        <v>14</v>
      </c>
      <c r="E50" s="66">
        <v>480.5</v>
      </c>
      <c r="F50" s="70">
        <f>(D50-E50)/E50</f>
        <v>-0.97086368366285125</v>
      </c>
      <c r="G50" s="67">
        <v>3</v>
      </c>
      <c r="H50" s="66">
        <v>1</v>
      </c>
      <c r="I50" s="66">
        <f>G50/H50</f>
        <v>3</v>
      </c>
      <c r="J50" s="66">
        <v>1</v>
      </c>
      <c r="K50" s="66" t="s">
        <v>36</v>
      </c>
      <c r="L50" s="67">
        <v>116376.92</v>
      </c>
      <c r="M50" s="67">
        <v>23816</v>
      </c>
      <c r="N50" s="65">
        <v>44106</v>
      </c>
      <c r="O50" s="64" t="s">
        <v>50</v>
      </c>
      <c r="P50" s="61"/>
      <c r="R50" s="54"/>
      <c r="T50" s="61"/>
      <c r="U50" s="60"/>
      <c r="V50" s="60"/>
      <c r="W50" s="60"/>
      <c r="X50" s="60"/>
      <c r="Y50" s="60"/>
      <c r="Z50" s="61"/>
    </row>
    <row r="51" spans="1:26" ht="25.35" customHeight="1">
      <c r="A51" s="41"/>
      <c r="B51" s="41"/>
      <c r="C51" s="52" t="s">
        <v>94</v>
      </c>
      <c r="D51" s="62">
        <f>SUM(D47:D50)</f>
        <v>184477.46999999997</v>
      </c>
      <c r="E51" s="62">
        <f t="shared" ref="E51:G51" si="5">SUM(E47:E50)</f>
        <v>207866.93</v>
      </c>
      <c r="F51" s="72">
        <f>(D51-E51)/E51</f>
        <v>-0.11252131351533418</v>
      </c>
      <c r="G51" s="62">
        <f t="shared" si="5"/>
        <v>34051</v>
      </c>
      <c r="H51" s="62"/>
      <c r="I51" s="43"/>
      <c r="J51" s="42"/>
      <c r="K51" s="44"/>
      <c r="L51" s="45"/>
      <c r="M51" s="49"/>
      <c r="N51" s="46"/>
      <c r="O51" s="53"/>
    </row>
    <row r="52" spans="1:26" ht="23.1" customHeight="1"/>
    <row r="53" spans="1:26" ht="17.25" customHeight="1"/>
    <row r="66" spans="16:18">
      <c r="R66" s="61"/>
    </row>
    <row r="69" spans="16:18">
      <c r="P69" s="61"/>
    </row>
    <row r="73" spans="16:18" ht="12" customHeight="1"/>
  </sheetData>
  <sortState xmlns:xlrd2="http://schemas.microsoft.com/office/spreadsheetml/2017/richdata2" ref="B13:O50">
    <sortCondition descending="1" ref="D13:D50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2B9FA-19B6-4D3E-A452-A191DCC404C2}">
  <dimension ref="A1:AA68"/>
  <sheetViews>
    <sheetView topLeftCell="A25" zoomScale="60" zoomScaleNormal="60" workbookViewId="0">
      <selection activeCell="C42" sqref="C4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1.44140625" style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498</v>
      </c>
      <c r="F1" s="30"/>
      <c r="G1" s="30"/>
      <c r="H1" s="30"/>
      <c r="I1" s="30"/>
    </row>
    <row r="2" spans="1:27" ht="19.5" customHeight="1">
      <c r="E2" s="30" t="s">
        <v>499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>
      <c r="A6" s="207"/>
      <c r="B6" s="207"/>
      <c r="C6" s="212"/>
      <c r="D6" s="32" t="s">
        <v>492</v>
      </c>
      <c r="E6" s="32" t="s">
        <v>500</v>
      </c>
      <c r="F6" s="212"/>
      <c r="G6" s="32" t="s">
        <v>492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 ht="21.6">
      <c r="A10" s="207"/>
      <c r="B10" s="207"/>
      <c r="C10" s="212"/>
      <c r="D10" s="84" t="s">
        <v>493</v>
      </c>
      <c r="E10" s="84" t="s">
        <v>501</v>
      </c>
      <c r="F10" s="212"/>
      <c r="G10" s="84" t="s">
        <v>493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2"/>
      <c r="Y12" s="60"/>
      <c r="Z12" s="4"/>
    </row>
    <row r="13" spans="1:27" ht="25.35" customHeight="1">
      <c r="A13" s="63">
        <v>1</v>
      </c>
      <c r="B13" s="77">
        <v>1</v>
      </c>
      <c r="C13" s="68" t="s">
        <v>401</v>
      </c>
      <c r="D13" s="67">
        <v>51366.330000000016</v>
      </c>
      <c r="E13" s="66">
        <v>67440.81</v>
      </c>
      <c r="F13" s="70">
        <f>(D13-E13)/E13</f>
        <v>-0.23834945042919831</v>
      </c>
      <c r="G13" s="67">
        <v>8310</v>
      </c>
      <c r="H13" s="66">
        <v>333</v>
      </c>
      <c r="I13" s="66">
        <f t="shared" ref="I13:I22" si="0">G13/H13</f>
        <v>24.954954954954953</v>
      </c>
      <c r="J13" s="66">
        <v>18</v>
      </c>
      <c r="K13" s="66">
        <v>2</v>
      </c>
      <c r="L13" s="67">
        <v>125834.24000000001</v>
      </c>
      <c r="M13" s="67">
        <v>19790</v>
      </c>
      <c r="N13" s="65">
        <v>44407</v>
      </c>
      <c r="O13" s="64" t="s">
        <v>402</v>
      </c>
      <c r="P13" s="61"/>
      <c r="R13" s="54"/>
      <c r="T13" s="61"/>
      <c r="U13" s="60"/>
      <c r="V13" s="60"/>
      <c r="W13" s="60"/>
      <c r="X13" s="61"/>
      <c r="Y13" s="60"/>
      <c r="Z13" s="60"/>
    </row>
    <row r="14" spans="1:27" ht="25.35" customHeight="1">
      <c r="A14" s="63">
        <v>2</v>
      </c>
      <c r="B14" s="77" t="s">
        <v>34</v>
      </c>
      <c r="C14" s="68" t="s">
        <v>455</v>
      </c>
      <c r="D14" s="67">
        <v>48833.64</v>
      </c>
      <c r="E14" s="66" t="s">
        <v>36</v>
      </c>
      <c r="F14" s="66" t="s">
        <v>36</v>
      </c>
      <c r="G14" s="67">
        <v>7055</v>
      </c>
      <c r="H14" s="66">
        <v>213</v>
      </c>
      <c r="I14" s="66">
        <f t="shared" si="0"/>
        <v>33.122065727699528</v>
      </c>
      <c r="J14" s="66">
        <v>15</v>
      </c>
      <c r="K14" s="66">
        <v>1</v>
      </c>
      <c r="L14" s="67">
        <v>53638.98</v>
      </c>
      <c r="M14" s="67">
        <v>7753</v>
      </c>
      <c r="N14" s="65">
        <v>44414</v>
      </c>
      <c r="O14" s="64" t="s">
        <v>56</v>
      </c>
      <c r="P14" s="61"/>
      <c r="Q14" s="73"/>
      <c r="R14" s="73"/>
      <c r="S14" s="73"/>
      <c r="T14" s="73"/>
      <c r="U14" s="74"/>
      <c r="V14" s="74"/>
      <c r="W14" s="74"/>
      <c r="X14" s="75"/>
      <c r="Y14" s="75"/>
      <c r="Z14" s="60"/>
      <c r="AA14" s="60"/>
    </row>
    <row r="15" spans="1:27" ht="25.35" customHeight="1">
      <c r="A15" s="63">
        <v>3</v>
      </c>
      <c r="B15" s="77">
        <v>2</v>
      </c>
      <c r="C15" s="68" t="s">
        <v>395</v>
      </c>
      <c r="D15" s="67">
        <v>40978.85</v>
      </c>
      <c r="E15" s="66">
        <v>45060.38</v>
      </c>
      <c r="F15" s="70">
        <f>(D15-E15)/E15</f>
        <v>-9.0579129603434311E-2</v>
      </c>
      <c r="G15" s="67">
        <v>8744</v>
      </c>
      <c r="H15" s="66">
        <v>247</v>
      </c>
      <c r="I15" s="66">
        <f t="shared" si="0"/>
        <v>35.400809716599191</v>
      </c>
      <c r="J15" s="66">
        <v>18</v>
      </c>
      <c r="K15" s="66">
        <v>3</v>
      </c>
      <c r="L15" s="67">
        <v>141868</v>
      </c>
      <c r="M15" s="67">
        <v>30609</v>
      </c>
      <c r="N15" s="65">
        <v>44400</v>
      </c>
      <c r="O15" s="64" t="s">
        <v>43</v>
      </c>
      <c r="P15" s="61"/>
      <c r="Q15" s="73"/>
      <c r="R15" s="73"/>
      <c r="S15" s="73"/>
      <c r="T15" s="73"/>
      <c r="U15" s="74"/>
      <c r="V15" s="74"/>
      <c r="W15" s="75"/>
      <c r="X15" s="75"/>
      <c r="Y15" s="74"/>
      <c r="Z15" s="60"/>
      <c r="AA15" s="60"/>
    </row>
    <row r="16" spans="1:27" ht="25.35" customHeight="1">
      <c r="A16" s="63">
        <v>4</v>
      </c>
      <c r="B16" s="77">
        <v>4</v>
      </c>
      <c r="C16" s="68" t="s">
        <v>437</v>
      </c>
      <c r="D16" s="67">
        <v>16187.86</v>
      </c>
      <c r="E16" s="66">
        <v>19229.189999999999</v>
      </c>
      <c r="F16" s="70">
        <f>(D16-E16)/E16</f>
        <v>-0.15816214827561631</v>
      </c>
      <c r="G16" s="67">
        <v>3372</v>
      </c>
      <c r="H16" s="66">
        <v>136</v>
      </c>
      <c r="I16" s="66">
        <f t="shared" si="0"/>
        <v>24.794117647058822</v>
      </c>
      <c r="J16" s="66">
        <v>9</v>
      </c>
      <c r="K16" s="66">
        <v>4</v>
      </c>
      <c r="L16" s="67">
        <v>129119.64</v>
      </c>
      <c r="M16" s="67">
        <v>26457</v>
      </c>
      <c r="N16" s="65">
        <v>44393</v>
      </c>
      <c r="O16" s="53" t="s">
        <v>56</v>
      </c>
      <c r="P16" s="61"/>
      <c r="Q16" s="73"/>
      <c r="R16" s="73"/>
      <c r="S16" s="73"/>
      <c r="T16" s="73"/>
      <c r="U16" s="74"/>
      <c r="V16" s="74"/>
      <c r="W16" s="74"/>
      <c r="X16" s="75"/>
      <c r="Y16" s="60"/>
      <c r="Z16" s="75"/>
    </row>
    <row r="17" spans="1:27" ht="25.35" customHeight="1">
      <c r="A17" s="63">
        <v>5</v>
      </c>
      <c r="B17" s="77">
        <v>3</v>
      </c>
      <c r="C17" s="68" t="s">
        <v>468</v>
      </c>
      <c r="D17" s="67">
        <v>15753.12</v>
      </c>
      <c r="E17" s="66">
        <v>20332.669999999998</v>
      </c>
      <c r="F17" s="70">
        <f>(D17-E17)/E17</f>
        <v>-0.22523111819549513</v>
      </c>
      <c r="G17" s="67">
        <v>2762</v>
      </c>
      <c r="H17" s="66">
        <v>168</v>
      </c>
      <c r="I17" s="66">
        <f t="shared" si="0"/>
        <v>16.44047619047619</v>
      </c>
      <c r="J17" s="66">
        <v>12</v>
      </c>
      <c r="K17" s="66">
        <v>2</v>
      </c>
      <c r="L17" s="67">
        <v>36472</v>
      </c>
      <c r="M17" s="67">
        <v>6451</v>
      </c>
      <c r="N17" s="65">
        <v>44407</v>
      </c>
      <c r="O17" s="64" t="s">
        <v>43</v>
      </c>
      <c r="P17" s="61"/>
      <c r="Q17" s="73"/>
      <c r="R17" s="73"/>
      <c r="S17" s="73"/>
      <c r="T17" s="73"/>
      <c r="U17" s="74"/>
      <c r="V17" s="74"/>
      <c r="W17" s="74"/>
      <c r="X17" s="75"/>
      <c r="Y17" s="60"/>
      <c r="Z17" s="75"/>
    </row>
    <row r="18" spans="1:27" ht="25.35" customHeight="1">
      <c r="A18" s="63">
        <v>6</v>
      </c>
      <c r="B18" s="77" t="s">
        <v>34</v>
      </c>
      <c r="C18" s="68" t="s">
        <v>87</v>
      </c>
      <c r="D18" s="67">
        <v>14329.59</v>
      </c>
      <c r="E18" s="66" t="s">
        <v>36</v>
      </c>
      <c r="F18" s="66" t="s">
        <v>36</v>
      </c>
      <c r="G18" s="67">
        <v>3319</v>
      </c>
      <c r="H18" s="66">
        <v>212</v>
      </c>
      <c r="I18" s="66">
        <f t="shared" si="0"/>
        <v>15.65566037735849</v>
      </c>
      <c r="J18" s="66">
        <v>16</v>
      </c>
      <c r="K18" s="66">
        <v>1</v>
      </c>
      <c r="L18" s="67">
        <v>14329.59</v>
      </c>
      <c r="M18" s="67">
        <v>3319</v>
      </c>
      <c r="N18" s="65">
        <v>44414</v>
      </c>
      <c r="O18" s="64" t="s">
        <v>41</v>
      </c>
      <c r="P18" s="61"/>
      <c r="Q18" s="73"/>
      <c r="R18" s="73"/>
      <c r="S18" s="73"/>
      <c r="T18" s="73"/>
      <c r="U18" s="74"/>
      <c r="V18" s="74"/>
      <c r="W18" s="74"/>
      <c r="X18" s="75"/>
      <c r="Y18" s="60"/>
      <c r="Z18" s="75"/>
    </row>
    <row r="19" spans="1:27" ht="25.35" customHeight="1">
      <c r="A19" s="63">
        <v>7</v>
      </c>
      <c r="B19" s="77">
        <v>5</v>
      </c>
      <c r="C19" s="68" t="s">
        <v>420</v>
      </c>
      <c r="D19" s="67">
        <v>12145.51</v>
      </c>
      <c r="E19" s="66">
        <v>15121.84</v>
      </c>
      <c r="F19" s="70">
        <f>(D19-E19)/E19</f>
        <v>-0.19682327018405166</v>
      </c>
      <c r="G19" s="67">
        <v>1892</v>
      </c>
      <c r="H19" s="66">
        <v>56</v>
      </c>
      <c r="I19" s="66">
        <f t="shared" si="0"/>
        <v>33.785714285714285</v>
      </c>
      <c r="J19" s="66">
        <v>6</v>
      </c>
      <c r="K19" s="66">
        <v>4</v>
      </c>
      <c r="L19" s="67">
        <v>72290.02</v>
      </c>
      <c r="M19" s="67">
        <v>11619</v>
      </c>
      <c r="N19" s="65">
        <v>44393</v>
      </c>
      <c r="O19" s="64" t="s">
        <v>142</v>
      </c>
      <c r="P19" s="61"/>
      <c r="Q19" s="73"/>
      <c r="R19" s="73"/>
      <c r="S19" s="73"/>
      <c r="T19" s="73"/>
      <c r="U19" s="74"/>
      <c r="V19" s="74"/>
      <c r="W19" s="74"/>
      <c r="X19" s="75"/>
      <c r="Y19" s="60"/>
      <c r="Z19" s="75"/>
    </row>
    <row r="20" spans="1:27" ht="25.35" customHeight="1">
      <c r="A20" s="63">
        <v>8</v>
      </c>
      <c r="B20" s="77" t="s">
        <v>34</v>
      </c>
      <c r="C20" s="68" t="s">
        <v>494</v>
      </c>
      <c r="D20" s="67">
        <v>9941.41</v>
      </c>
      <c r="E20" s="66" t="s">
        <v>36</v>
      </c>
      <c r="F20" s="66" t="s">
        <v>36</v>
      </c>
      <c r="G20" s="67">
        <v>1542</v>
      </c>
      <c r="H20" s="66">
        <v>152</v>
      </c>
      <c r="I20" s="66">
        <f t="shared" si="0"/>
        <v>10.144736842105264</v>
      </c>
      <c r="J20" s="66">
        <v>10</v>
      </c>
      <c r="K20" s="66">
        <v>1</v>
      </c>
      <c r="L20" s="67">
        <v>9941</v>
      </c>
      <c r="M20" s="67">
        <v>1542</v>
      </c>
      <c r="N20" s="65">
        <v>44414</v>
      </c>
      <c r="O20" s="64" t="s">
        <v>84</v>
      </c>
      <c r="P20" s="61"/>
      <c r="Q20" s="73"/>
      <c r="R20" s="73"/>
      <c r="S20" s="73"/>
      <c r="T20" s="73"/>
      <c r="U20" s="74"/>
      <c r="V20" s="74"/>
      <c r="W20" s="74"/>
      <c r="X20" s="75"/>
      <c r="Y20" s="60"/>
      <c r="Z20" s="75"/>
    </row>
    <row r="21" spans="1:27" ht="25.35" customHeight="1">
      <c r="A21" s="63">
        <v>9</v>
      </c>
      <c r="B21" s="77">
        <v>6</v>
      </c>
      <c r="C21" s="68" t="s">
        <v>486</v>
      </c>
      <c r="D21" s="67">
        <v>8706.26</v>
      </c>
      <c r="E21" s="66">
        <v>11986.14</v>
      </c>
      <c r="F21" s="70">
        <f>(D21-E21)/E21</f>
        <v>-0.27363938682511629</v>
      </c>
      <c r="G21" s="67">
        <v>1440</v>
      </c>
      <c r="H21" s="66">
        <v>59</v>
      </c>
      <c r="I21" s="66">
        <f t="shared" si="0"/>
        <v>24.406779661016948</v>
      </c>
      <c r="J21" s="66">
        <v>8</v>
      </c>
      <c r="K21" s="66">
        <v>7</v>
      </c>
      <c r="L21" s="67">
        <v>212826</v>
      </c>
      <c r="M21" s="67">
        <v>33758</v>
      </c>
      <c r="N21" s="65">
        <v>44372</v>
      </c>
      <c r="O21" s="64" t="s">
        <v>37</v>
      </c>
      <c r="P21" s="9"/>
      <c r="Q21" s="73"/>
      <c r="R21" s="73"/>
      <c r="S21" s="73"/>
      <c r="T21" s="73"/>
      <c r="U21" s="74"/>
      <c r="V21" s="74"/>
      <c r="W21" s="74"/>
      <c r="X21" s="75"/>
      <c r="Y21" s="75"/>
      <c r="Z21" s="60"/>
      <c r="AA21" s="60"/>
    </row>
    <row r="22" spans="1:27" ht="25.35" customHeight="1">
      <c r="A22" s="63">
        <v>10</v>
      </c>
      <c r="B22" s="77">
        <v>7</v>
      </c>
      <c r="C22" s="68" t="s">
        <v>488</v>
      </c>
      <c r="D22" s="67">
        <v>5420.53</v>
      </c>
      <c r="E22" s="66">
        <v>9950.52</v>
      </c>
      <c r="F22" s="70">
        <f>(D22-E22)/E22</f>
        <v>-0.45525158484179729</v>
      </c>
      <c r="G22" s="67">
        <v>882</v>
      </c>
      <c r="H22" s="66">
        <v>40</v>
      </c>
      <c r="I22" s="66">
        <f t="shared" si="0"/>
        <v>22.05</v>
      </c>
      <c r="J22" s="66">
        <v>7</v>
      </c>
      <c r="K22" s="66">
        <v>3</v>
      </c>
      <c r="L22" s="67">
        <v>29824</v>
      </c>
      <c r="M22" s="67">
        <v>4953</v>
      </c>
      <c r="N22" s="65">
        <v>44400</v>
      </c>
      <c r="O22" s="64" t="s">
        <v>37</v>
      </c>
      <c r="P22" s="9"/>
      <c r="Q22" s="73"/>
      <c r="R22" s="73"/>
      <c r="S22" s="73"/>
      <c r="T22" s="73"/>
      <c r="U22" s="74"/>
      <c r="V22" s="74"/>
      <c r="W22" s="74"/>
      <c r="X22" s="75"/>
      <c r="Y22" s="75"/>
      <c r="Z22" s="60"/>
    </row>
    <row r="23" spans="1:27" ht="25.35" customHeight="1">
      <c r="A23" s="41"/>
      <c r="B23" s="41"/>
      <c r="C23" s="52" t="s">
        <v>52</v>
      </c>
      <c r="D23" s="62">
        <f>SUM(D13:D22)</f>
        <v>223663.1</v>
      </c>
      <c r="E23" s="62">
        <f t="shared" ref="E23:G23" si="1">SUM(E13:E22)</f>
        <v>189121.54999999996</v>
      </c>
      <c r="F23" s="72">
        <f>(D23-E23)/E23</f>
        <v>0.18264206273690151</v>
      </c>
      <c r="G23" s="62">
        <f t="shared" si="1"/>
        <v>39318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7" ht="25.35" customHeight="1">
      <c r="A25" s="63">
        <v>11</v>
      </c>
      <c r="B25" s="77">
        <v>9</v>
      </c>
      <c r="C25" s="68" t="s">
        <v>489</v>
      </c>
      <c r="D25" s="67">
        <v>3031.62</v>
      </c>
      <c r="E25" s="66">
        <v>4636.0200000000004</v>
      </c>
      <c r="F25" s="70">
        <f>(D25-E25)/E25</f>
        <v>-0.34607270891842579</v>
      </c>
      <c r="G25" s="67">
        <v>486</v>
      </c>
      <c r="H25" s="66">
        <v>38</v>
      </c>
      <c r="I25" s="66">
        <f>G25/H25</f>
        <v>12.789473684210526</v>
      </c>
      <c r="J25" s="66">
        <v>4</v>
      </c>
      <c r="K25" s="66">
        <v>5</v>
      </c>
      <c r="L25" s="67">
        <v>87902</v>
      </c>
      <c r="M25" s="67">
        <v>13767</v>
      </c>
      <c r="N25" s="65">
        <v>44386</v>
      </c>
      <c r="O25" s="64" t="s">
        <v>43</v>
      </c>
      <c r="P25" s="61"/>
      <c r="Q25" s="73"/>
      <c r="R25" s="73"/>
      <c r="S25" s="73"/>
      <c r="T25" s="73"/>
      <c r="U25" s="74"/>
      <c r="V25" s="74"/>
      <c r="W25" s="75"/>
      <c r="X25" s="75"/>
      <c r="Y25" s="74"/>
      <c r="Z25" s="60"/>
      <c r="AA25" s="60"/>
    </row>
    <row r="26" spans="1:27" ht="25.35" customHeight="1">
      <c r="A26" s="63">
        <v>12</v>
      </c>
      <c r="B26" s="77" t="s">
        <v>34</v>
      </c>
      <c r="C26" s="68" t="s">
        <v>460</v>
      </c>
      <c r="D26" s="67">
        <v>2624.3</v>
      </c>
      <c r="E26" s="66" t="s">
        <v>36</v>
      </c>
      <c r="F26" s="66" t="s">
        <v>36</v>
      </c>
      <c r="G26" s="67">
        <v>460</v>
      </c>
      <c r="H26" s="66">
        <v>60</v>
      </c>
      <c r="I26" s="66">
        <f>G26/H26</f>
        <v>7.666666666666667</v>
      </c>
      <c r="J26" s="66">
        <v>9</v>
      </c>
      <c r="K26" s="66">
        <v>1</v>
      </c>
      <c r="L26" s="67">
        <v>2624</v>
      </c>
      <c r="M26" s="67">
        <v>460</v>
      </c>
      <c r="N26" s="65">
        <v>44414</v>
      </c>
      <c r="O26" s="64" t="s">
        <v>84</v>
      </c>
      <c r="P26" s="61"/>
      <c r="Q26" s="73"/>
      <c r="R26" s="73"/>
      <c r="S26" s="73"/>
      <c r="T26" s="73"/>
      <c r="U26" s="74"/>
      <c r="V26" s="74"/>
      <c r="W26" s="75"/>
      <c r="X26" s="75"/>
      <c r="Y26" s="74"/>
      <c r="Z26" s="60"/>
      <c r="AA26" s="60"/>
    </row>
    <row r="27" spans="1:27" ht="25.35" customHeight="1">
      <c r="A27" s="63">
        <v>13</v>
      </c>
      <c r="B27" s="78">
        <v>10</v>
      </c>
      <c r="C27" s="68" t="s">
        <v>456</v>
      </c>
      <c r="D27" s="67">
        <v>1241.07</v>
      </c>
      <c r="E27" s="66">
        <v>1912.98</v>
      </c>
      <c r="F27" s="70">
        <f>(D27-E27)/E27</f>
        <v>-0.35123733651162065</v>
      </c>
      <c r="G27" s="67">
        <v>286</v>
      </c>
      <c r="H27" s="66">
        <v>21</v>
      </c>
      <c r="I27" s="66">
        <f>G27/H27</f>
        <v>13.619047619047619</v>
      </c>
      <c r="J27" s="66">
        <v>3</v>
      </c>
      <c r="K27" s="66">
        <v>6</v>
      </c>
      <c r="L27" s="67">
        <v>44583</v>
      </c>
      <c r="M27" s="67">
        <v>9818</v>
      </c>
      <c r="N27" s="65">
        <v>44379</v>
      </c>
      <c r="O27" s="64" t="s">
        <v>37</v>
      </c>
      <c r="P27" s="61"/>
      <c r="Q27" s="73"/>
      <c r="R27" s="73"/>
      <c r="S27" s="73"/>
      <c r="T27" s="73"/>
      <c r="U27" s="73"/>
      <c r="V27" s="74"/>
      <c r="W27" s="75"/>
      <c r="X27" s="60"/>
      <c r="Y27" s="75"/>
      <c r="Z27" s="74"/>
    </row>
    <row r="28" spans="1:27" ht="25.35" customHeight="1">
      <c r="A28" s="63">
        <v>14</v>
      </c>
      <c r="B28" s="77" t="s">
        <v>34</v>
      </c>
      <c r="C28" s="68" t="s">
        <v>429</v>
      </c>
      <c r="D28" s="67">
        <v>1024.81</v>
      </c>
      <c r="E28" s="66" t="s">
        <v>36</v>
      </c>
      <c r="F28" s="66" t="s">
        <v>36</v>
      </c>
      <c r="G28" s="67">
        <v>186</v>
      </c>
      <c r="H28" s="66" t="s">
        <v>36</v>
      </c>
      <c r="I28" s="66" t="s">
        <v>36</v>
      </c>
      <c r="J28" s="66">
        <v>6</v>
      </c>
      <c r="K28" s="66">
        <v>1</v>
      </c>
      <c r="L28" s="67">
        <v>1024.81</v>
      </c>
      <c r="M28" s="67">
        <v>186</v>
      </c>
      <c r="N28" s="65">
        <v>44414</v>
      </c>
      <c r="O28" s="64" t="s">
        <v>296</v>
      </c>
      <c r="P28" s="61"/>
      <c r="R28" s="54"/>
      <c r="T28" s="61"/>
      <c r="U28" s="60"/>
      <c r="V28" s="60"/>
      <c r="W28" s="60"/>
      <c r="X28" s="61"/>
      <c r="Y28" s="60"/>
      <c r="Z28" s="60"/>
    </row>
    <row r="29" spans="1:27" ht="25.35" customHeight="1">
      <c r="A29" s="63">
        <v>15</v>
      </c>
      <c r="B29" s="78">
        <v>12</v>
      </c>
      <c r="C29" s="68" t="s">
        <v>487</v>
      </c>
      <c r="D29" s="67">
        <v>995.19</v>
      </c>
      <c r="E29" s="66">
        <v>1399.8</v>
      </c>
      <c r="F29" s="70">
        <f>(D29-E29)/E29</f>
        <v>-0.28904843549078435</v>
      </c>
      <c r="G29" s="67">
        <v>145</v>
      </c>
      <c r="H29" s="66">
        <v>6</v>
      </c>
      <c r="I29" s="66">
        <f t="shared" ref="I29:I34" si="2">G29/H29</f>
        <v>24.166666666666668</v>
      </c>
      <c r="J29" s="66">
        <v>1</v>
      </c>
      <c r="K29" s="66">
        <v>10</v>
      </c>
      <c r="L29" s="67">
        <v>109334.89</v>
      </c>
      <c r="M29" s="67">
        <v>17464</v>
      </c>
      <c r="N29" s="65">
        <v>44351</v>
      </c>
      <c r="O29" s="64" t="s">
        <v>56</v>
      </c>
      <c r="P29" s="9"/>
      <c r="Q29" s="73"/>
      <c r="R29" s="73"/>
      <c r="S29" s="73"/>
      <c r="T29" s="73"/>
      <c r="U29" s="74"/>
      <c r="V29" s="74"/>
      <c r="W29" s="74"/>
      <c r="X29" s="75"/>
      <c r="Y29" s="75"/>
      <c r="Z29" s="60"/>
    </row>
    <row r="30" spans="1:27" ht="25.35" customHeight="1">
      <c r="A30" s="63">
        <v>16</v>
      </c>
      <c r="B30" s="78" t="s">
        <v>58</v>
      </c>
      <c r="C30" s="26" t="s">
        <v>400</v>
      </c>
      <c r="D30" s="67">
        <v>857.13</v>
      </c>
      <c r="E30" s="66" t="s">
        <v>36</v>
      </c>
      <c r="F30" s="66" t="s">
        <v>36</v>
      </c>
      <c r="G30" s="67">
        <v>143</v>
      </c>
      <c r="H30" s="66">
        <v>3</v>
      </c>
      <c r="I30" s="66">
        <f t="shared" si="2"/>
        <v>47.666666666666664</v>
      </c>
      <c r="J30" s="66">
        <v>3</v>
      </c>
      <c r="K30" s="66">
        <v>0</v>
      </c>
      <c r="L30" s="67">
        <v>857</v>
      </c>
      <c r="M30" s="67">
        <v>143</v>
      </c>
      <c r="N30" s="65" t="s">
        <v>60</v>
      </c>
      <c r="O30" s="64" t="s">
        <v>43</v>
      </c>
      <c r="P30" s="61"/>
      <c r="Q30" s="73"/>
      <c r="R30" s="73"/>
      <c r="S30" s="73"/>
      <c r="T30" s="73"/>
      <c r="U30" s="73"/>
      <c r="V30" s="74"/>
      <c r="W30" s="74"/>
      <c r="X30" s="21"/>
      <c r="Y30" s="75"/>
      <c r="Z30" s="60"/>
      <c r="AA30" s="60"/>
    </row>
    <row r="31" spans="1:27" ht="25.35" customHeight="1">
      <c r="A31" s="63">
        <v>17</v>
      </c>
      <c r="B31" s="77">
        <v>11</v>
      </c>
      <c r="C31" s="56" t="s">
        <v>333</v>
      </c>
      <c r="D31" s="67">
        <v>642.9</v>
      </c>
      <c r="E31" s="66">
        <v>1472.3400000000001</v>
      </c>
      <c r="F31" s="70">
        <f>(D31-E31)/E31</f>
        <v>-0.56334813969599418</v>
      </c>
      <c r="G31" s="67">
        <v>183</v>
      </c>
      <c r="H31" s="66">
        <v>18</v>
      </c>
      <c r="I31" s="66">
        <f t="shared" si="2"/>
        <v>10.166666666666666</v>
      </c>
      <c r="J31" s="66">
        <v>3</v>
      </c>
      <c r="K31" s="66">
        <v>7</v>
      </c>
      <c r="L31" s="67">
        <v>46636.749999999993</v>
      </c>
      <c r="M31" s="67">
        <v>10525</v>
      </c>
      <c r="N31" s="65">
        <v>44372</v>
      </c>
      <c r="O31" s="64" t="s">
        <v>50</v>
      </c>
      <c r="P31" s="61"/>
      <c r="Q31" s="73"/>
      <c r="R31" s="73"/>
      <c r="S31" s="73"/>
      <c r="T31" s="73"/>
      <c r="U31" s="74"/>
      <c r="V31" s="74"/>
      <c r="W31" s="75"/>
      <c r="X31" s="74"/>
      <c r="Y31" s="60"/>
      <c r="Z31" s="75"/>
    </row>
    <row r="32" spans="1:27" ht="25.35" customHeight="1">
      <c r="A32" s="63">
        <v>18</v>
      </c>
      <c r="B32" s="77">
        <v>15</v>
      </c>
      <c r="C32" s="68" t="s">
        <v>502</v>
      </c>
      <c r="D32" s="67">
        <v>550.82000000000005</v>
      </c>
      <c r="E32" s="66">
        <v>906.1</v>
      </c>
      <c r="F32" s="70">
        <f>(D32-E32)/E32</f>
        <v>-0.39209800242798803</v>
      </c>
      <c r="G32" s="67">
        <v>99</v>
      </c>
      <c r="H32" s="66">
        <v>9</v>
      </c>
      <c r="I32" s="66">
        <f t="shared" si="2"/>
        <v>11</v>
      </c>
      <c r="J32" s="66">
        <v>5</v>
      </c>
      <c r="K32" s="66">
        <v>4</v>
      </c>
      <c r="L32" s="67">
        <v>5896.28</v>
      </c>
      <c r="M32" s="67">
        <v>1064</v>
      </c>
      <c r="N32" s="65">
        <v>44393</v>
      </c>
      <c r="O32" s="64" t="s">
        <v>80</v>
      </c>
      <c r="P32" s="9"/>
      <c r="R32" s="54"/>
      <c r="T32" s="61"/>
      <c r="U32" s="60"/>
      <c r="V32" s="60"/>
      <c r="W32" s="60"/>
      <c r="X32" s="61"/>
      <c r="Y32" s="60"/>
      <c r="Z32" s="60"/>
    </row>
    <row r="33" spans="1:26" ht="25.35" customHeight="1">
      <c r="A33" s="63">
        <v>19</v>
      </c>
      <c r="B33" s="69" t="s">
        <v>36</v>
      </c>
      <c r="C33" s="68" t="s">
        <v>327</v>
      </c>
      <c r="D33" s="67">
        <v>480.5</v>
      </c>
      <c r="E33" s="66" t="s">
        <v>36</v>
      </c>
      <c r="F33" s="66" t="s">
        <v>36</v>
      </c>
      <c r="G33" s="67">
        <v>278</v>
      </c>
      <c r="H33" s="66">
        <v>8</v>
      </c>
      <c r="I33" s="66">
        <f t="shared" si="2"/>
        <v>34.75</v>
      </c>
      <c r="J33" s="66">
        <v>2</v>
      </c>
      <c r="K33" s="66" t="s">
        <v>36</v>
      </c>
      <c r="L33" s="67">
        <v>116362.92</v>
      </c>
      <c r="M33" s="67">
        <v>23813</v>
      </c>
      <c r="N33" s="65">
        <v>44106</v>
      </c>
      <c r="O33" s="64" t="s">
        <v>50</v>
      </c>
      <c r="P33" s="61"/>
      <c r="Q33" s="73"/>
      <c r="R33" s="73"/>
      <c r="S33" s="73"/>
      <c r="T33" s="73"/>
      <c r="U33" s="73"/>
      <c r="V33" s="74"/>
      <c r="W33" s="75"/>
      <c r="X33" s="74"/>
      <c r="Y33" s="60"/>
      <c r="Z33" s="75"/>
    </row>
    <row r="34" spans="1:26" ht="25.35" customHeight="1">
      <c r="A34" s="63">
        <v>20</v>
      </c>
      <c r="B34" s="78">
        <v>14</v>
      </c>
      <c r="C34" s="68" t="s">
        <v>331</v>
      </c>
      <c r="D34" s="67">
        <v>332.9</v>
      </c>
      <c r="E34" s="66">
        <v>1325.64</v>
      </c>
      <c r="F34" s="70">
        <f>(D34-E34)/E34</f>
        <v>-0.74887601460426667</v>
      </c>
      <c r="G34" s="67">
        <v>72</v>
      </c>
      <c r="H34" s="66">
        <v>5</v>
      </c>
      <c r="I34" s="66">
        <f t="shared" si="2"/>
        <v>14.4</v>
      </c>
      <c r="J34" s="66">
        <v>1</v>
      </c>
      <c r="K34" s="66">
        <v>10</v>
      </c>
      <c r="L34" s="67">
        <v>81963</v>
      </c>
      <c r="M34" s="67">
        <v>18232</v>
      </c>
      <c r="N34" s="65">
        <v>44351</v>
      </c>
      <c r="O34" s="64" t="s">
        <v>37</v>
      </c>
      <c r="P34" s="61"/>
      <c r="Q34" s="73"/>
      <c r="R34" s="73"/>
      <c r="S34" s="73"/>
      <c r="T34" s="73"/>
      <c r="U34" s="73"/>
      <c r="V34" s="74"/>
      <c r="W34" s="74"/>
      <c r="X34" s="75"/>
      <c r="Y34" s="60"/>
      <c r="Z34" s="75"/>
    </row>
    <row r="35" spans="1:26" ht="25.35" customHeight="1">
      <c r="A35" s="41"/>
      <c r="B35" s="41"/>
      <c r="C35" s="52" t="s">
        <v>66</v>
      </c>
      <c r="D35" s="62">
        <f>SUM(D23:D34)</f>
        <v>235444.34</v>
      </c>
      <c r="E35" s="62">
        <f>SUM(E23:E34)</f>
        <v>200774.42999999996</v>
      </c>
      <c r="F35" s="72">
        <f>(D35-E35)/E35</f>
        <v>0.17268090363897454</v>
      </c>
      <c r="G35" s="62">
        <f>SUM(G23:G34)</f>
        <v>41656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8">
        <v>17</v>
      </c>
      <c r="C37" s="68" t="s">
        <v>503</v>
      </c>
      <c r="D37" s="67">
        <v>327.17</v>
      </c>
      <c r="E37" s="66">
        <v>637.9</v>
      </c>
      <c r="F37" s="70">
        <f>(D37-E37)/E37</f>
        <v>-0.48711396770653703</v>
      </c>
      <c r="G37" s="67">
        <v>57</v>
      </c>
      <c r="H37" s="66">
        <v>6</v>
      </c>
      <c r="I37" s="66">
        <f>G37/H37</f>
        <v>9.5</v>
      </c>
      <c r="J37" s="66">
        <v>2</v>
      </c>
      <c r="K37" s="66">
        <v>3</v>
      </c>
      <c r="L37" s="67">
        <v>2869.03</v>
      </c>
      <c r="M37" s="67">
        <v>476</v>
      </c>
      <c r="N37" s="65">
        <v>44400</v>
      </c>
      <c r="O37" s="64" t="s">
        <v>80</v>
      </c>
      <c r="P37" s="61"/>
      <c r="Q37" s="73"/>
      <c r="R37" s="73"/>
      <c r="S37" s="73"/>
      <c r="T37" s="73"/>
      <c r="U37" s="73"/>
      <c r="V37" s="74"/>
      <c r="W37" s="75"/>
      <c r="X37" s="60"/>
      <c r="Y37" s="74"/>
      <c r="Z37" s="75"/>
    </row>
    <row r="38" spans="1:26" ht="25.35" customHeight="1">
      <c r="A38" s="63">
        <v>22</v>
      </c>
      <c r="B38" s="66" t="s">
        <v>36</v>
      </c>
      <c r="C38" s="27" t="s">
        <v>478</v>
      </c>
      <c r="D38" s="67">
        <v>286.5</v>
      </c>
      <c r="E38" s="66" t="s">
        <v>36</v>
      </c>
      <c r="F38" s="66" t="s">
        <v>36</v>
      </c>
      <c r="G38" s="67">
        <v>153</v>
      </c>
      <c r="H38" s="25">
        <v>12</v>
      </c>
      <c r="I38" s="66">
        <f>G38/H38</f>
        <v>12.75</v>
      </c>
      <c r="J38" s="66">
        <v>3</v>
      </c>
      <c r="K38" s="66" t="s">
        <v>36</v>
      </c>
      <c r="L38" s="67">
        <v>246555</v>
      </c>
      <c r="M38" s="67">
        <v>51305</v>
      </c>
      <c r="N38" s="65">
        <v>43840</v>
      </c>
      <c r="O38" s="64" t="s">
        <v>43</v>
      </c>
      <c r="P38" s="61"/>
      <c r="R38" s="54"/>
      <c r="T38" s="61"/>
      <c r="U38" s="60"/>
      <c r="V38" s="60"/>
      <c r="W38" s="60"/>
      <c r="X38" s="61"/>
      <c r="Y38" s="60"/>
      <c r="Z38" s="60"/>
    </row>
    <row r="39" spans="1:26" ht="25.35" customHeight="1">
      <c r="A39" s="63">
        <v>23</v>
      </c>
      <c r="B39" s="69" t="s">
        <v>36</v>
      </c>
      <c r="C39" s="55" t="s">
        <v>448</v>
      </c>
      <c r="D39" s="67">
        <v>259</v>
      </c>
      <c r="E39" s="66" t="s">
        <v>36</v>
      </c>
      <c r="F39" s="66" t="s">
        <v>36</v>
      </c>
      <c r="G39" s="67">
        <v>48</v>
      </c>
      <c r="H39" s="66">
        <v>4</v>
      </c>
      <c r="I39" s="66">
        <f>G39/H39</f>
        <v>12</v>
      </c>
      <c r="J39" s="66">
        <v>3</v>
      </c>
      <c r="K39" s="66" t="s">
        <v>36</v>
      </c>
      <c r="L39" s="67">
        <v>29450.92</v>
      </c>
      <c r="M39" s="67">
        <v>5200</v>
      </c>
      <c r="N39" s="65">
        <v>44316</v>
      </c>
      <c r="O39" s="64" t="s">
        <v>80</v>
      </c>
      <c r="P39" s="61"/>
      <c r="Q39" s="73"/>
      <c r="R39" s="73"/>
      <c r="T39" s="73"/>
      <c r="U39" s="73"/>
      <c r="V39" s="74"/>
      <c r="W39" s="74"/>
      <c r="X39" s="75"/>
      <c r="Y39" s="60"/>
      <c r="Z39" s="75"/>
    </row>
    <row r="40" spans="1:26" ht="25.35" customHeight="1">
      <c r="A40" s="63">
        <v>24</v>
      </c>
      <c r="B40" s="77">
        <v>20</v>
      </c>
      <c r="C40" s="55" t="s">
        <v>305</v>
      </c>
      <c r="D40" s="67">
        <v>230</v>
      </c>
      <c r="E40" s="67">
        <v>222</v>
      </c>
      <c r="F40" s="70">
        <f>(D40-E40)/E40</f>
        <v>3.6036036036036036E-2</v>
      </c>
      <c r="G40" s="67">
        <v>40</v>
      </c>
      <c r="H40" s="66" t="s">
        <v>36</v>
      </c>
      <c r="I40" s="66" t="s">
        <v>36</v>
      </c>
      <c r="J40" s="66">
        <v>1</v>
      </c>
      <c r="K40" s="66">
        <v>13</v>
      </c>
      <c r="L40" s="67">
        <v>5717.92</v>
      </c>
      <c r="M40" s="67">
        <v>1146</v>
      </c>
      <c r="N40" s="65">
        <v>44330</v>
      </c>
      <c r="O40" s="64" t="s">
        <v>82</v>
      </c>
      <c r="P40" s="61"/>
      <c r="R40" s="54"/>
      <c r="T40" s="61"/>
      <c r="U40" s="60"/>
      <c r="V40" s="60"/>
      <c r="W40" s="60"/>
      <c r="X40" s="61"/>
      <c r="Y40" s="60"/>
      <c r="Z40" s="60"/>
    </row>
    <row r="41" spans="1:26" ht="25.35" customHeight="1">
      <c r="A41" s="63">
        <v>25</v>
      </c>
      <c r="B41" s="77">
        <v>29</v>
      </c>
      <c r="C41" s="27" t="s">
        <v>458</v>
      </c>
      <c r="D41" s="67">
        <v>159.5</v>
      </c>
      <c r="E41" s="67">
        <v>7</v>
      </c>
      <c r="F41" s="70">
        <f>(D41-E41)/E41</f>
        <v>21.785714285714285</v>
      </c>
      <c r="G41" s="67">
        <v>41</v>
      </c>
      <c r="H41" s="66">
        <v>3</v>
      </c>
      <c r="I41" s="66">
        <f>G41/H41</f>
        <v>13.666666666666666</v>
      </c>
      <c r="J41" s="66">
        <v>1</v>
      </c>
      <c r="K41" s="66">
        <v>15</v>
      </c>
      <c r="L41" s="67">
        <v>23524.92</v>
      </c>
      <c r="M41" s="67">
        <v>4271</v>
      </c>
      <c r="N41" s="65">
        <v>44316</v>
      </c>
      <c r="O41" s="64" t="s">
        <v>50</v>
      </c>
      <c r="P41" s="61"/>
      <c r="Q41" s="73"/>
      <c r="R41" s="73"/>
      <c r="S41" s="73"/>
      <c r="T41" s="73"/>
      <c r="U41" s="73"/>
      <c r="V41" s="74"/>
      <c r="W41" s="75"/>
      <c r="X41" s="75"/>
      <c r="Y41" s="74"/>
      <c r="Z41" s="60"/>
    </row>
    <row r="42" spans="1:26" ht="25.35" customHeight="1">
      <c r="A42" s="63">
        <v>26</v>
      </c>
      <c r="B42" s="69" t="s">
        <v>36</v>
      </c>
      <c r="C42" s="55" t="s">
        <v>479</v>
      </c>
      <c r="D42" s="67">
        <v>138</v>
      </c>
      <c r="E42" s="66" t="s">
        <v>36</v>
      </c>
      <c r="F42" s="66" t="s">
        <v>36</v>
      </c>
      <c r="G42" s="67">
        <v>69</v>
      </c>
      <c r="H42" s="25">
        <v>4</v>
      </c>
      <c r="I42" s="66">
        <f>G42/H42</f>
        <v>17.25</v>
      </c>
      <c r="J42" s="66">
        <v>1</v>
      </c>
      <c r="K42" s="66" t="s">
        <v>36</v>
      </c>
      <c r="L42" s="67">
        <v>89932</v>
      </c>
      <c r="M42" s="67">
        <v>21008</v>
      </c>
      <c r="N42" s="65">
        <v>43875</v>
      </c>
      <c r="O42" s="64" t="s">
        <v>50</v>
      </c>
      <c r="P42" s="61"/>
      <c r="R42" s="54"/>
      <c r="T42" s="61"/>
      <c r="U42" s="60"/>
      <c r="V42" s="60"/>
      <c r="W42" s="60"/>
      <c r="X42" s="61"/>
      <c r="Y42" s="60"/>
      <c r="Z42" s="60"/>
    </row>
    <row r="43" spans="1:26" ht="25.35" customHeight="1">
      <c r="A43" s="63">
        <v>27</v>
      </c>
      <c r="B43" s="77">
        <v>26</v>
      </c>
      <c r="C43" s="68" t="s">
        <v>477</v>
      </c>
      <c r="D43" s="67">
        <v>130.71</v>
      </c>
      <c r="E43" s="67">
        <v>22.2</v>
      </c>
      <c r="F43" s="70">
        <f>(D43-E43)/E43</f>
        <v>4.8878378378378384</v>
      </c>
      <c r="G43" s="67">
        <v>24</v>
      </c>
      <c r="H43" s="25">
        <v>1</v>
      </c>
      <c r="I43" s="66">
        <f>G43/H43</f>
        <v>24</v>
      </c>
      <c r="J43" s="66">
        <v>1</v>
      </c>
      <c r="K43" s="66">
        <v>15</v>
      </c>
      <c r="L43" s="67">
        <v>45196</v>
      </c>
      <c r="M43" s="67">
        <v>9404</v>
      </c>
      <c r="N43" s="65">
        <v>44316</v>
      </c>
      <c r="O43" s="64" t="s">
        <v>43</v>
      </c>
      <c r="P43" s="61"/>
      <c r="Q43" s="73"/>
      <c r="R43" s="73"/>
      <c r="S43" s="73"/>
      <c r="T43" s="73"/>
      <c r="U43" s="73"/>
      <c r="V43" s="74"/>
      <c r="W43" s="75"/>
      <c r="X43" s="74"/>
      <c r="Y43" s="60"/>
      <c r="Z43" s="75"/>
    </row>
    <row r="44" spans="1:26" ht="25.35" customHeight="1">
      <c r="A44" s="63">
        <v>28</v>
      </c>
      <c r="B44" s="69" t="s">
        <v>36</v>
      </c>
      <c r="C44" s="26" t="s">
        <v>481</v>
      </c>
      <c r="D44" s="67">
        <v>128</v>
      </c>
      <c r="E44" s="66" t="s">
        <v>36</v>
      </c>
      <c r="F44" s="66" t="s">
        <v>36</v>
      </c>
      <c r="G44" s="67">
        <v>64</v>
      </c>
      <c r="H44" s="66">
        <v>9</v>
      </c>
      <c r="I44" s="66">
        <f>G44/H44</f>
        <v>7.1111111111111107</v>
      </c>
      <c r="J44" s="66">
        <v>3</v>
      </c>
      <c r="K44" s="66" t="s">
        <v>36</v>
      </c>
      <c r="L44" s="67">
        <v>817270</v>
      </c>
      <c r="M44" s="67">
        <v>154726</v>
      </c>
      <c r="N44" s="65">
        <v>43665</v>
      </c>
      <c r="O44" s="64" t="s">
        <v>43</v>
      </c>
      <c r="P44" s="61"/>
      <c r="Q44" s="73"/>
      <c r="R44" s="73"/>
      <c r="S44" s="73"/>
      <c r="T44" s="73"/>
      <c r="U44" s="73"/>
      <c r="V44" s="74"/>
      <c r="W44" s="75"/>
      <c r="X44" s="74"/>
      <c r="Y44" s="75"/>
      <c r="Z44" s="60"/>
    </row>
    <row r="45" spans="1:26" ht="25.35" customHeight="1">
      <c r="A45" s="63">
        <v>29</v>
      </c>
      <c r="B45" s="77">
        <v>25</v>
      </c>
      <c r="C45" s="71" t="s">
        <v>216</v>
      </c>
      <c r="D45" s="67">
        <v>44.5</v>
      </c>
      <c r="E45" s="67">
        <v>46</v>
      </c>
      <c r="F45" s="70">
        <f>(D45-E45)/E45</f>
        <v>-3.2608695652173912E-2</v>
      </c>
      <c r="G45" s="67">
        <v>15</v>
      </c>
      <c r="H45" s="66">
        <v>1</v>
      </c>
      <c r="I45" s="66">
        <f>G45/H45</f>
        <v>15</v>
      </c>
      <c r="J45" s="66">
        <v>1</v>
      </c>
      <c r="K45" s="66">
        <v>14</v>
      </c>
      <c r="L45" s="67">
        <v>23731</v>
      </c>
      <c r="M45" s="67">
        <v>4179</v>
      </c>
      <c r="N45" s="65">
        <v>44323</v>
      </c>
      <c r="O45" s="64" t="s">
        <v>43</v>
      </c>
      <c r="P45" s="61"/>
      <c r="R45" s="54"/>
      <c r="T45" s="61"/>
      <c r="U45" s="60"/>
      <c r="V45" s="60"/>
      <c r="W45" s="60"/>
      <c r="X45" s="60"/>
      <c r="Y45" s="60"/>
      <c r="Z45" s="61"/>
    </row>
    <row r="46" spans="1:26" ht="25.35" customHeight="1">
      <c r="A46" s="41"/>
      <c r="B46" s="41"/>
      <c r="C46" s="52" t="s">
        <v>365</v>
      </c>
      <c r="D46" s="62">
        <f>SUM(D35:D45)</f>
        <v>237147.72</v>
      </c>
      <c r="E46" s="62">
        <f t="shared" ref="E46:G46" si="3">SUM(E35:E45)</f>
        <v>201709.52999999997</v>
      </c>
      <c r="F46" s="72">
        <f>(D46-E46)/E46</f>
        <v>0.17568922003833948</v>
      </c>
      <c r="G46" s="62">
        <f t="shared" si="3"/>
        <v>42167</v>
      </c>
      <c r="H46" s="62"/>
      <c r="I46" s="43"/>
      <c r="J46" s="42"/>
      <c r="K46" s="44"/>
      <c r="L46" s="45"/>
      <c r="M46" s="49"/>
      <c r="N46" s="46"/>
      <c r="O46" s="53"/>
    </row>
    <row r="47" spans="1:26" ht="23.1" customHeight="1"/>
    <row r="48" spans="1:26" ht="17.25" customHeight="1"/>
    <row r="61" spans="16:18">
      <c r="R61" s="61"/>
    </row>
    <row r="64" spans="16:18">
      <c r="P64" s="61"/>
    </row>
    <row r="68" ht="12" customHeight="1"/>
  </sheetData>
  <sortState xmlns:xlrd2="http://schemas.microsoft.com/office/spreadsheetml/2017/richdata2" ref="B13:O45">
    <sortCondition descending="1" ref="D13:D45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20DAF-F1C0-410A-AD8A-C40D465BC8D0}">
  <dimension ref="A1:AA68"/>
  <sheetViews>
    <sheetView topLeftCell="A25" zoomScale="60" zoomScaleNormal="60" workbookViewId="0">
      <selection activeCell="L38" sqref="L38:M38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1.44140625" style="1" customWidth="1"/>
    <col min="25" max="25" width="12" style="1" bestFit="1" customWidth="1"/>
    <col min="26" max="26" width="14.88671875" style="1" customWidth="1"/>
    <col min="27" max="16384" width="8.88671875" style="1"/>
  </cols>
  <sheetData>
    <row r="1" spans="1:27" ht="19.5" customHeight="1">
      <c r="E1" s="30" t="s">
        <v>504</v>
      </c>
      <c r="F1" s="30"/>
      <c r="G1" s="30"/>
      <c r="H1" s="30"/>
      <c r="I1" s="30"/>
    </row>
    <row r="2" spans="1:27" ht="19.5" customHeight="1">
      <c r="E2" s="30" t="s">
        <v>505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7" ht="21.6">
      <c r="A6" s="207"/>
      <c r="B6" s="207"/>
      <c r="C6" s="212"/>
      <c r="D6" s="32" t="s">
        <v>500</v>
      </c>
      <c r="E6" s="32" t="s">
        <v>506</v>
      </c>
      <c r="F6" s="212"/>
      <c r="G6" s="32" t="s">
        <v>500</v>
      </c>
      <c r="H6" s="212"/>
      <c r="I6" s="212"/>
      <c r="J6" s="212"/>
      <c r="K6" s="212"/>
      <c r="L6" s="212"/>
      <c r="M6" s="212"/>
      <c r="N6" s="212"/>
      <c r="O6" s="212"/>
    </row>
    <row r="7" spans="1:27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7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7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7" ht="21.6">
      <c r="A10" s="207"/>
      <c r="B10" s="207"/>
      <c r="C10" s="212"/>
      <c r="D10" s="84" t="s">
        <v>501</v>
      </c>
      <c r="E10" s="84" t="s">
        <v>507</v>
      </c>
      <c r="F10" s="212"/>
      <c r="G10" s="84" t="s">
        <v>501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7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7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2"/>
      <c r="Z12" s="4"/>
    </row>
    <row r="13" spans="1:27" ht="25.35" customHeight="1">
      <c r="A13" s="63">
        <v>1</v>
      </c>
      <c r="B13" s="77" t="s">
        <v>34</v>
      </c>
      <c r="C13" s="68" t="s">
        <v>401</v>
      </c>
      <c r="D13" s="67">
        <v>67440.81</v>
      </c>
      <c r="E13" s="66" t="s">
        <v>36</v>
      </c>
      <c r="F13" s="66" t="s">
        <v>36</v>
      </c>
      <c r="G13" s="67">
        <v>10442</v>
      </c>
      <c r="H13" s="66">
        <v>510</v>
      </c>
      <c r="I13" s="66">
        <f t="shared" ref="I13:I22" si="0">G13/H13</f>
        <v>20.474509803921567</v>
      </c>
      <c r="J13" s="66">
        <v>18</v>
      </c>
      <c r="K13" s="66">
        <v>1</v>
      </c>
      <c r="L13" s="67">
        <v>74467.909999999989</v>
      </c>
      <c r="M13" s="67">
        <v>11480</v>
      </c>
      <c r="N13" s="65">
        <v>44407</v>
      </c>
      <c r="O13" s="64" t="s">
        <v>402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7" ht="25.35" customHeight="1">
      <c r="A14" s="63">
        <v>2</v>
      </c>
      <c r="B14" s="77">
        <v>1</v>
      </c>
      <c r="C14" s="68" t="s">
        <v>395</v>
      </c>
      <c r="D14" s="67">
        <v>45060.38</v>
      </c>
      <c r="E14" s="66">
        <v>52012.45</v>
      </c>
      <c r="F14" s="70">
        <f>(D14-E14)/E14</f>
        <v>-0.13366165216212658</v>
      </c>
      <c r="G14" s="67">
        <v>9954</v>
      </c>
      <c r="H14" s="66">
        <v>334</v>
      </c>
      <c r="I14" s="66">
        <f t="shared" si="0"/>
        <v>29.802395209580837</v>
      </c>
      <c r="J14" s="66">
        <v>18</v>
      </c>
      <c r="K14" s="66">
        <v>2</v>
      </c>
      <c r="L14" s="67">
        <v>100889</v>
      </c>
      <c r="M14" s="67">
        <v>21865</v>
      </c>
      <c r="N14" s="65">
        <v>44400</v>
      </c>
      <c r="O14" s="64" t="s">
        <v>43</v>
      </c>
      <c r="P14" s="61"/>
      <c r="Q14" s="73"/>
      <c r="R14" s="73"/>
      <c r="S14" s="73"/>
      <c r="T14" s="73"/>
      <c r="U14" s="74"/>
      <c r="V14" s="74"/>
      <c r="W14" s="74"/>
      <c r="X14" s="75"/>
      <c r="Y14" s="75"/>
      <c r="Z14" s="60"/>
      <c r="AA14" s="60"/>
    </row>
    <row r="15" spans="1:27" ht="25.35" customHeight="1">
      <c r="A15" s="63">
        <v>3</v>
      </c>
      <c r="B15" s="77" t="s">
        <v>34</v>
      </c>
      <c r="C15" s="68" t="s">
        <v>468</v>
      </c>
      <c r="D15" s="67">
        <v>20332.669999999998</v>
      </c>
      <c r="E15" s="66" t="s">
        <v>36</v>
      </c>
      <c r="F15" s="66" t="s">
        <v>36</v>
      </c>
      <c r="G15" s="67">
        <v>3620</v>
      </c>
      <c r="H15" s="66">
        <v>244</v>
      </c>
      <c r="I15" s="66">
        <f t="shared" si="0"/>
        <v>14.836065573770492</v>
      </c>
      <c r="J15" s="66">
        <v>15</v>
      </c>
      <c r="K15" s="66">
        <v>1</v>
      </c>
      <c r="L15" s="67">
        <v>20719</v>
      </c>
      <c r="M15" s="67">
        <v>3689</v>
      </c>
      <c r="N15" s="65">
        <v>44407</v>
      </c>
      <c r="O15" s="64" t="s">
        <v>43</v>
      </c>
      <c r="P15" s="61"/>
      <c r="Q15" s="73"/>
      <c r="R15" s="73"/>
      <c r="S15" s="73"/>
      <c r="T15" s="73"/>
      <c r="U15" s="74"/>
      <c r="V15" s="74"/>
      <c r="W15" s="75"/>
      <c r="X15" s="74"/>
      <c r="Y15" s="75"/>
      <c r="Z15" s="60"/>
      <c r="AA15" s="60"/>
    </row>
    <row r="16" spans="1:27" ht="25.35" customHeight="1">
      <c r="A16" s="63">
        <v>4</v>
      </c>
      <c r="B16" s="77">
        <v>2</v>
      </c>
      <c r="C16" s="68" t="s">
        <v>437</v>
      </c>
      <c r="D16" s="67">
        <v>19229.189999999999</v>
      </c>
      <c r="E16" s="66">
        <v>28574.19</v>
      </c>
      <c r="F16" s="70">
        <f>(D16-E16)/E16</f>
        <v>-0.32704339125623511</v>
      </c>
      <c r="G16" s="67">
        <v>4028</v>
      </c>
      <c r="H16" s="66">
        <v>187</v>
      </c>
      <c r="I16" s="66">
        <f>G16/H16</f>
        <v>21.540106951871657</v>
      </c>
      <c r="J16" s="66">
        <v>14</v>
      </c>
      <c r="K16" s="66">
        <v>3</v>
      </c>
      <c r="L16" s="67">
        <v>113027.78</v>
      </c>
      <c r="M16" s="67">
        <v>23109</v>
      </c>
      <c r="N16" s="65">
        <v>44393</v>
      </c>
      <c r="O16" s="64" t="s">
        <v>56</v>
      </c>
      <c r="P16" s="9"/>
      <c r="Q16" s="73"/>
      <c r="R16" s="73"/>
      <c r="S16" s="73"/>
      <c r="T16" s="73"/>
      <c r="U16" s="74"/>
      <c r="V16" s="74"/>
      <c r="W16" s="74"/>
      <c r="X16" s="75"/>
      <c r="Y16" s="75"/>
      <c r="Z16" s="60"/>
      <c r="AA16" s="60"/>
    </row>
    <row r="17" spans="1:27" ht="25.35" customHeight="1">
      <c r="A17" s="63">
        <v>5</v>
      </c>
      <c r="B17" s="77">
        <v>3</v>
      </c>
      <c r="C17" s="68" t="s">
        <v>420</v>
      </c>
      <c r="D17" s="67">
        <v>15121.84</v>
      </c>
      <c r="E17" s="66">
        <v>17679.97</v>
      </c>
      <c r="F17" s="70">
        <f>(D17-E17)/E17</f>
        <v>-0.14469085637588755</v>
      </c>
      <c r="G17" s="67">
        <v>2419</v>
      </c>
      <c r="H17" s="66">
        <v>100</v>
      </c>
      <c r="I17" s="66">
        <f>G17/H17</f>
        <v>24.19</v>
      </c>
      <c r="J17" s="66">
        <v>8</v>
      </c>
      <c r="K17" s="66">
        <v>3</v>
      </c>
      <c r="L17" s="67">
        <v>60144.5</v>
      </c>
      <c r="M17" s="67">
        <v>9727</v>
      </c>
      <c r="N17" s="65">
        <v>44393</v>
      </c>
      <c r="O17" s="64" t="s">
        <v>142</v>
      </c>
      <c r="P17" s="9"/>
      <c r="Q17" s="73"/>
      <c r="R17" s="73"/>
      <c r="S17" s="73"/>
      <c r="T17" s="73"/>
      <c r="U17" s="74"/>
      <c r="V17" s="74"/>
      <c r="W17" s="74"/>
      <c r="X17" s="75"/>
      <c r="Y17" s="75"/>
      <c r="Z17" s="60"/>
    </row>
    <row r="18" spans="1:27" ht="25.35" customHeight="1">
      <c r="A18" s="63">
        <v>6</v>
      </c>
      <c r="B18" s="77">
        <v>5</v>
      </c>
      <c r="C18" s="68" t="s">
        <v>486</v>
      </c>
      <c r="D18" s="67">
        <v>11986.14</v>
      </c>
      <c r="E18" s="66">
        <v>13701.63</v>
      </c>
      <c r="F18" s="70">
        <f t="shared" ref="F18:F23" si="1">(D18-E18)/E18</f>
        <v>-0.12520335171800726</v>
      </c>
      <c r="G18" s="67">
        <v>1923</v>
      </c>
      <c r="H18" s="66">
        <v>102</v>
      </c>
      <c r="I18" s="66">
        <f t="shared" si="0"/>
        <v>18.852941176470587</v>
      </c>
      <c r="J18" s="66">
        <v>8</v>
      </c>
      <c r="K18" s="66">
        <v>6</v>
      </c>
      <c r="L18" s="67">
        <v>204120</v>
      </c>
      <c r="M18" s="67">
        <v>32318</v>
      </c>
      <c r="N18" s="65">
        <v>44372</v>
      </c>
      <c r="O18" s="64" t="s">
        <v>37</v>
      </c>
      <c r="P18" s="61"/>
      <c r="Q18" s="73"/>
      <c r="R18" s="73"/>
      <c r="S18" s="73"/>
      <c r="T18" s="73"/>
      <c r="U18" s="74"/>
      <c r="V18" s="74"/>
      <c r="W18" s="75"/>
      <c r="X18" s="74"/>
      <c r="Y18" s="75"/>
      <c r="Z18" s="60"/>
      <c r="AA18" s="60"/>
    </row>
    <row r="19" spans="1:27" ht="25.35" customHeight="1">
      <c r="A19" s="63">
        <v>7</v>
      </c>
      <c r="B19" s="77">
        <v>4</v>
      </c>
      <c r="C19" s="68" t="s">
        <v>488</v>
      </c>
      <c r="D19" s="67">
        <v>9950.52</v>
      </c>
      <c r="E19" s="66">
        <v>14452.89</v>
      </c>
      <c r="F19" s="70">
        <f t="shared" si="1"/>
        <v>-0.31152039488296107</v>
      </c>
      <c r="G19" s="67">
        <v>1615</v>
      </c>
      <c r="H19" s="66">
        <v>105</v>
      </c>
      <c r="I19" s="66">
        <f t="shared" si="0"/>
        <v>15.380952380952381</v>
      </c>
      <c r="J19" s="66">
        <v>11</v>
      </c>
      <c r="K19" s="66">
        <v>2</v>
      </c>
      <c r="L19" s="67">
        <v>24403</v>
      </c>
      <c r="M19" s="67">
        <v>4071</v>
      </c>
      <c r="N19" s="65">
        <v>44400</v>
      </c>
      <c r="O19" s="64" t="s">
        <v>37</v>
      </c>
      <c r="P19" s="61"/>
      <c r="Q19" s="73"/>
      <c r="R19" s="73"/>
      <c r="S19" s="73"/>
      <c r="T19" s="73"/>
      <c r="U19" s="74"/>
      <c r="V19" s="74"/>
      <c r="W19" s="75"/>
      <c r="X19" s="74"/>
      <c r="Y19" s="75"/>
      <c r="Z19" s="60"/>
      <c r="AA19" s="60"/>
    </row>
    <row r="20" spans="1:27" ht="25.35" customHeight="1">
      <c r="A20" s="63">
        <v>8</v>
      </c>
      <c r="B20" s="78" t="s">
        <v>58</v>
      </c>
      <c r="C20" s="68" t="s">
        <v>455</v>
      </c>
      <c r="D20" s="67">
        <v>4805.34</v>
      </c>
      <c r="E20" s="66" t="s">
        <v>36</v>
      </c>
      <c r="F20" s="66" t="s">
        <v>36</v>
      </c>
      <c r="G20" s="67">
        <v>698</v>
      </c>
      <c r="H20" s="66">
        <v>12</v>
      </c>
      <c r="I20" s="66">
        <f>G20/H20</f>
        <v>58.166666666666664</v>
      </c>
      <c r="J20" s="66">
        <v>8</v>
      </c>
      <c r="K20" s="66">
        <v>0</v>
      </c>
      <c r="L20" s="67">
        <v>4805.34</v>
      </c>
      <c r="M20" s="67">
        <v>698</v>
      </c>
      <c r="N20" s="65" t="s">
        <v>60</v>
      </c>
      <c r="O20" s="64" t="s">
        <v>56</v>
      </c>
      <c r="P20" s="9"/>
      <c r="Q20" s="73"/>
      <c r="R20" s="73"/>
      <c r="S20" s="73"/>
      <c r="T20" s="73"/>
      <c r="U20" s="74"/>
      <c r="V20" s="74"/>
      <c r="W20" s="74"/>
      <c r="X20" s="75"/>
      <c r="Y20" s="75"/>
      <c r="Z20" s="60"/>
    </row>
    <row r="21" spans="1:27" ht="25.35" customHeight="1">
      <c r="A21" s="63">
        <v>9</v>
      </c>
      <c r="B21" s="78">
        <v>6</v>
      </c>
      <c r="C21" s="26" t="s">
        <v>489</v>
      </c>
      <c r="D21" s="67">
        <v>4636.0200000000004</v>
      </c>
      <c r="E21" s="66">
        <v>7590.86</v>
      </c>
      <c r="F21" s="70">
        <f t="shared" si="1"/>
        <v>-0.38926287667010051</v>
      </c>
      <c r="G21" s="67">
        <v>789</v>
      </c>
      <c r="H21" s="66">
        <v>53</v>
      </c>
      <c r="I21" s="66">
        <f t="shared" si="0"/>
        <v>14.886792452830189</v>
      </c>
      <c r="J21" s="66">
        <v>6</v>
      </c>
      <c r="K21" s="66">
        <v>4</v>
      </c>
      <c r="L21" s="67">
        <v>84870</v>
      </c>
      <c r="M21" s="67">
        <v>13281</v>
      </c>
      <c r="N21" s="65">
        <v>44386</v>
      </c>
      <c r="O21" s="64" t="s">
        <v>43</v>
      </c>
      <c r="P21" s="61"/>
      <c r="Q21" s="73"/>
      <c r="R21" s="73"/>
      <c r="S21" s="73"/>
      <c r="T21" s="73"/>
      <c r="U21" s="73"/>
      <c r="V21" s="74"/>
      <c r="W21" s="74"/>
      <c r="X21" s="75"/>
      <c r="Y21" s="21"/>
      <c r="Z21" s="60"/>
      <c r="AA21" s="60"/>
    </row>
    <row r="22" spans="1:27" ht="25.35" customHeight="1">
      <c r="A22" s="63">
        <v>10</v>
      </c>
      <c r="B22" s="77">
        <v>9</v>
      </c>
      <c r="C22" s="68" t="s">
        <v>456</v>
      </c>
      <c r="D22" s="67">
        <v>1912.98</v>
      </c>
      <c r="E22" s="66">
        <v>2927.59</v>
      </c>
      <c r="F22" s="70">
        <f t="shared" si="1"/>
        <v>-0.34656833777953883</v>
      </c>
      <c r="G22" s="67">
        <v>423</v>
      </c>
      <c r="H22" s="66">
        <v>38</v>
      </c>
      <c r="I22" s="66">
        <f t="shared" si="0"/>
        <v>11.131578947368421</v>
      </c>
      <c r="J22" s="66">
        <v>6</v>
      </c>
      <c r="K22" s="66">
        <v>5</v>
      </c>
      <c r="L22" s="67">
        <v>43342</v>
      </c>
      <c r="M22" s="67">
        <v>9532</v>
      </c>
      <c r="N22" s="65">
        <v>44379</v>
      </c>
      <c r="O22" s="64" t="s">
        <v>37</v>
      </c>
      <c r="P22" s="61"/>
      <c r="R22" s="54"/>
      <c r="T22" s="61"/>
      <c r="U22" s="60"/>
      <c r="V22" s="60"/>
      <c r="W22" s="60"/>
      <c r="X22" s="60"/>
      <c r="Y22" s="61"/>
      <c r="Z22" s="60"/>
    </row>
    <row r="23" spans="1:27" ht="25.35" customHeight="1">
      <c r="A23" s="41"/>
      <c r="B23" s="41"/>
      <c r="C23" s="52" t="s">
        <v>52</v>
      </c>
      <c r="D23" s="62">
        <f>SUM(D13:D22)</f>
        <v>200475.88999999996</v>
      </c>
      <c r="E23" s="62">
        <f t="shared" ref="E23:G23" si="2">SUM(E13:E22)</f>
        <v>136939.57999999999</v>
      </c>
      <c r="F23" s="72">
        <f t="shared" si="1"/>
        <v>0.46397330852044366</v>
      </c>
      <c r="G23" s="62">
        <f t="shared" si="2"/>
        <v>35911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7" ht="25.35" customHeight="1">
      <c r="A25" s="63">
        <v>11</v>
      </c>
      <c r="B25" s="77">
        <v>11</v>
      </c>
      <c r="C25" s="56" t="s">
        <v>333</v>
      </c>
      <c r="D25" s="67">
        <v>1472.3400000000001</v>
      </c>
      <c r="E25" s="66">
        <v>2689.98</v>
      </c>
      <c r="F25" s="70">
        <f>(D25-E25)/E25</f>
        <v>-0.45265764057725333</v>
      </c>
      <c r="G25" s="67">
        <v>358</v>
      </c>
      <c r="H25" s="66">
        <v>38</v>
      </c>
      <c r="I25" s="66">
        <f>G25/H25</f>
        <v>9.4210526315789469</v>
      </c>
      <c r="J25" s="66">
        <v>5</v>
      </c>
      <c r="K25" s="66">
        <v>6</v>
      </c>
      <c r="L25" s="67">
        <v>45993.849999999991</v>
      </c>
      <c r="M25" s="67">
        <v>10342</v>
      </c>
      <c r="N25" s="65">
        <v>44372</v>
      </c>
      <c r="O25" s="64" t="s">
        <v>50</v>
      </c>
      <c r="P25" s="61"/>
      <c r="Q25" s="73"/>
      <c r="R25" s="73"/>
      <c r="S25" s="73"/>
      <c r="T25" s="73"/>
      <c r="U25" s="74"/>
      <c r="V25" s="74"/>
      <c r="W25" s="75"/>
      <c r="X25" s="60"/>
      <c r="Y25" s="74"/>
      <c r="Z25" s="75"/>
    </row>
    <row r="26" spans="1:27" ht="25.35" customHeight="1">
      <c r="A26" s="63">
        <v>12</v>
      </c>
      <c r="B26" s="77">
        <v>13</v>
      </c>
      <c r="C26" s="68" t="s">
        <v>487</v>
      </c>
      <c r="D26" s="67">
        <v>1399.8</v>
      </c>
      <c r="E26" s="66">
        <v>1563.09</v>
      </c>
      <c r="F26" s="70">
        <f>(D26-E26)/E26</f>
        <v>-0.10446615358040802</v>
      </c>
      <c r="G26" s="67">
        <v>202</v>
      </c>
      <c r="H26" s="66">
        <v>7</v>
      </c>
      <c r="I26" s="66">
        <f>G26/H26</f>
        <v>28.857142857142858</v>
      </c>
      <c r="J26" s="66">
        <v>1</v>
      </c>
      <c r="K26" s="66">
        <v>9</v>
      </c>
      <c r="L26" s="67">
        <v>108339.7</v>
      </c>
      <c r="M26" s="67">
        <v>17319</v>
      </c>
      <c r="N26" s="65">
        <v>44351</v>
      </c>
      <c r="O26" s="64" t="s">
        <v>56</v>
      </c>
      <c r="P26" s="9"/>
      <c r="R26" s="54"/>
      <c r="T26" s="61"/>
      <c r="U26" s="60"/>
      <c r="V26" s="60"/>
      <c r="W26" s="60"/>
      <c r="X26" s="60"/>
      <c r="Y26" s="61"/>
      <c r="Z26" s="60"/>
    </row>
    <row r="27" spans="1:27" ht="25.35" customHeight="1">
      <c r="A27" s="63">
        <v>13</v>
      </c>
      <c r="B27" s="77" t="s">
        <v>34</v>
      </c>
      <c r="C27" s="68" t="s">
        <v>508</v>
      </c>
      <c r="D27" s="67">
        <v>1326.03</v>
      </c>
      <c r="E27" s="66" t="s">
        <v>36</v>
      </c>
      <c r="F27" s="66" t="s">
        <v>36</v>
      </c>
      <c r="G27" s="67">
        <v>225</v>
      </c>
      <c r="H27" s="66">
        <v>97</v>
      </c>
      <c r="I27" s="66">
        <f t="shared" ref="I27:I32" si="3">G27/H27</f>
        <v>2.3195876288659796</v>
      </c>
      <c r="J27" s="66">
        <v>9</v>
      </c>
      <c r="K27" s="66">
        <v>1</v>
      </c>
      <c r="L27" s="67">
        <v>1326.03</v>
      </c>
      <c r="M27" s="67">
        <v>225</v>
      </c>
      <c r="N27" s="65">
        <v>44407</v>
      </c>
      <c r="O27" s="64" t="s">
        <v>50</v>
      </c>
      <c r="P27" s="61"/>
      <c r="R27" s="54"/>
      <c r="T27" s="61"/>
      <c r="U27" s="60"/>
      <c r="V27" s="60"/>
      <c r="W27" s="60"/>
      <c r="X27" s="60"/>
      <c r="Y27" s="61"/>
      <c r="Z27" s="60"/>
    </row>
    <row r="28" spans="1:27" ht="25.35" customHeight="1">
      <c r="A28" s="63">
        <v>14</v>
      </c>
      <c r="B28" s="77">
        <v>10</v>
      </c>
      <c r="C28" s="68" t="s">
        <v>331</v>
      </c>
      <c r="D28" s="67">
        <v>1325.64</v>
      </c>
      <c r="E28" s="66">
        <v>2773.59</v>
      </c>
      <c r="F28" s="70">
        <f t="shared" ref="F28:F35" si="4">(D28-E28)/E28</f>
        <v>-0.52204904113441419</v>
      </c>
      <c r="G28" s="67">
        <v>301</v>
      </c>
      <c r="H28" s="66">
        <v>27</v>
      </c>
      <c r="I28" s="66">
        <f t="shared" si="3"/>
        <v>11.148148148148149</v>
      </c>
      <c r="J28" s="66">
        <v>3</v>
      </c>
      <c r="K28" s="66">
        <v>9</v>
      </c>
      <c r="L28" s="67">
        <v>81630</v>
      </c>
      <c r="M28" s="67">
        <v>18160</v>
      </c>
      <c r="N28" s="65">
        <v>44351</v>
      </c>
      <c r="O28" s="64" t="s">
        <v>37</v>
      </c>
      <c r="P28" s="61"/>
      <c r="Q28" s="73"/>
      <c r="R28" s="73"/>
      <c r="S28" s="73"/>
      <c r="T28" s="73"/>
      <c r="U28" s="73"/>
      <c r="V28" s="74"/>
      <c r="W28" s="75"/>
      <c r="X28" s="60"/>
      <c r="Y28" s="74"/>
      <c r="Z28" s="75"/>
    </row>
    <row r="29" spans="1:27" ht="25.35" customHeight="1">
      <c r="A29" s="63">
        <v>15</v>
      </c>
      <c r="B29" s="77">
        <v>15</v>
      </c>
      <c r="C29" s="68" t="s">
        <v>502</v>
      </c>
      <c r="D29" s="67">
        <v>906.1</v>
      </c>
      <c r="E29" s="66">
        <v>1374.28</v>
      </c>
      <c r="F29" s="70">
        <f t="shared" si="4"/>
        <v>-0.34067293419099454</v>
      </c>
      <c r="G29" s="67">
        <v>160</v>
      </c>
      <c r="H29" s="66">
        <v>13</v>
      </c>
      <c r="I29" s="66">
        <f t="shared" si="3"/>
        <v>12.307692307692308</v>
      </c>
      <c r="J29" s="66">
        <v>7</v>
      </c>
      <c r="K29" s="66">
        <v>3</v>
      </c>
      <c r="L29" s="67">
        <v>5279.46</v>
      </c>
      <c r="M29" s="67">
        <v>955</v>
      </c>
      <c r="N29" s="65">
        <v>44393</v>
      </c>
      <c r="O29" s="64" t="s">
        <v>80</v>
      </c>
      <c r="P29" s="61"/>
      <c r="R29" s="54"/>
      <c r="T29" s="61"/>
      <c r="U29" s="60"/>
      <c r="V29" s="60"/>
      <c r="W29" s="60"/>
      <c r="X29" s="60"/>
      <c r="Y29" s="61"/>
      <c r="Z29" s="60"/>
    </row>
    <row r="30" spans="1:27" ht="25.35" customHeight="1">
      <c r="A30" s="63">
        <v>16</v>
      </c>
      <c r="B30" s="77">
        <v>8</v>
      </c>
      <c r="C30" s="68" t="s">
        <v>509</v>
      </c>
      <c r="D30" s="67">
        <v>863.08</v>
      </c>
      <c r="E30" s="66">
        <v>4619.3900000000003</v>
      </c>
      <c r="F30" s="70">
        <f t="shared" si="4"/>
        <v>-0.81316147803064909</v>
      </c>
      <c r="G30" s="67">
        <v>153</v>
      </c>
      <c r="H30" s="66">
        <v>36</v>
      </c>
      <c r="I30" s="66">
        <f t="shared" si="3"/>
        <v>4.25</v>
      </c>
      <c r="J30" s="66">
        <v>7</v>
      </c>
      <c r="K30" s="66">
        <v>2</v>
      </c>
      <c r="L30" s="67">
        <v>5482</v>
      </c>
      <c r="M30" s="67">
        <v>913</v>
      </c>
      <c r="N30" s="65">
        <v>44400</v>
      </c>
      <c r="O30" s="64" t="s">
        <v>39</v>
      </c>
      <c r="P30" s="61"/>
      <c r="R30" s="54"/>
      <c r="T30" s="61"/>
      <c r="U30" s="60"/>
      <c r="V30" s="60"/>
      <c r="W30" s="60"/>
      <c r="X30" s="60"/>
      <c r="Y30" s="61"/>
      <c r="Z30" s="60"/>
    </row>
    <row r="31" spans="1:27" ht="25.35" customHeight="1">
      <c r="A31" s="63">
        <v>17</v>
      </c>
      <c r="B31" s="77">
        <v>12</v>
      </c>
      <c r="C31" s="26" t="s">
        <v>503</v>
      </c>
      <c r="D31" s="67">
        <v>637.9</v>
      </c>
      <c r="E31" s="66">
        <v>1903.96</v>
      </c>
      <c r="F31" s="70">
        <f t="shared" si="4"/>
        <v>-0.66496144876993213</v>
      </c>
      <c r="G31" s="67">
        <v>102</v>
      </c>
      <c r="H31" s="66">
        <v>12</v>
      </c>
      <c r="I31" s="66">
        <f t="shared" si="3"/>
        <v>8.5</v>
      </c>
      <c r="J31" s="66">
        <v>4</v>
      </c>
      <c r="K31" s="66">
        <v>2</v>
      </c>
      <c r="L31" s="67">
        <v>2541.86</v>
      </c>
      <c r="M31" s="67">
        <v>419</v>
      </c>
      <c r="N31" s="65">
        <v>44400</v>
      </c>
      <c r="O31" s="64" t="s">
        <v>80</v>
      </c>
      <c r="P31" s="61"/>
      <c r="Q31" s="73"/>
      <c r="R31" s="73"/>
      <c r="S31" s="73"/>
      <c r="T31" s="73"/>
      <c r="U31" s="73"/>
      <c r="V31" s="74"/>
      <c r="W31" s="75"/>
      <c r="X31" s="74"/>
      <c r="Y31" s="75"/>
      <c r="Z31" s="60"/>
    </row>
    <row r="32" spans="1:27" ht="25.35" customHeight="1">
      <c r="A32" s="63">
        <v>18</v>
      </c>
      <c r="B32" s="78">
        <v>17</v>
      </c>
      <c r="C32" s="68" t="s">
        <v>467</v>
      </c>
      <c r="D32" s="67">
        <v>600</v>
      </c>
      <c r="E32" s="66">
        <v>1122</v>
      </c>
      <c r="F32" s="70">
        <f t="shared" si="4"/>
        <v>-0.46524064171122997</v>
      </c>
      <c r="G32" s="67">
        <v>101</v>
      </c>
      <c r="H32" s="66">
        <v>7</v>
      </c>
      <c r="I32" s="66">
        <f t="shared" si="3"/>
        <v>14.428571428571429</v>
      </c>
      <c r="J32" s="66">
        <v>5</v>
      </c>
      <c r="K32" s="66">
        <v>5</v>
      </c>
      <c r="L32" s="67">
        <v>8569.58</v>
      </c>
      <c r="M32" s="67">
        <v>1619</v>
      </c>
      <c r="N32" s="65">
        <v>44379</v>
      </c>
      <c r="O32" s="53" t="s">
        <v>120</v>
      </c>
      <c r="P32" s="61"/>
      <c r="Q32" s="73"/>
      <c r="R32" s="73"/>
      <c r="S32" s="73"/>
      <c r="T32" s="73"/>
      <c r="U32" s="73"/>
      <c r="V32" s="74"/>
      <c r="W32" s="74"/>
      <c r="X32" s="75"/>
      <c r="Y32" s="75"/>
      <c r="Z32" s="60"/>
    </row>
    <row r="33" spans="1:26" ht="25.35" customHeight="1">
      <c r="A33" s="63">
        <v>19</v>
      </c>
      <c r="B33" s="69" t="s">
        <v>36</v>
      </c>
      <c r="C33" s="55" t="s">
        <v>328</v>
      </c>
      <c r="D33" s="67">
        <v>283</v>
      </c>
      <c r="E33" s="66" t="s">
        <v>36</v>
      </c>
      <c r="F33" s="66" t="s">
        <v>36</v>
      </c>
      <c r="G33" s="67">
        <v>152</v>
      </c>
      <c r="H33" s="66">
        <v>6</v>
      </c>
      <c r="I33" s="66">
        <f>G33/H33</f>
        <v>25.333333333333332</v>
      </c>
      <c r="J33" s="66">
        <v>2</v>
      </c>
      <c r="K33" s="66" t="s">
        <v>36</v>
      </c>
      <c r="L33" s="67">
        <v>67303.86</v>
      </c>
      <c r="M33" s="67">
        <v>14761</v>
      </c>
      <c r="N33" s="65">
        <v>44113</v>
      </c>
      <c r="O33" s="64" t="s">
        <v>41</v>
      </c>
      <c r="P33" s="9"/>
      <c r="Q33" s="73"/>
      <c r="R33" s="73"/>
      <c r="S33" s="73"/>
      <c r="T33" s="73"/>
      <c r="U33" s="73"/>
      <c r="V33" s="74"/>
      <c r="W33" s="75"/>
      <c r="X33" s="60"/>
      <c r="Y33" s="74"/>
      <c r="Z33" s="75"/>
    </row>
    <row r="34" spans="1:26" ht="25.35" customHeight="1">
      <c r="A34" s="63">
        <v>20</v>
      </c>
      <c r="B34" s="77">
        <v>23</v>
      </c>
      <c r="C34" s="55" t="s">
        <v>305</v>
      </c>
      <c r="D34" s="67">
        <v>222</v>
      </c>
      <c r="E34" s="67">
        <v>207</v>
      </c>
      <c r="F34" s="70">
        <f t="shared" si="4"/>
        <v>7.2463768115942032E-2</v>
      </c>
      <c r="G34" s="67">
        <v>52</v>
      </c>
      <c r="H34" s="66" t="s">
        <v>36</v>
      </c>
      <c r="I34" s="66" t="s">
        <v>36</v>
      </c>
      <c r="J34" s="66">
        <v>2</v>
      </c>
      <c r="K34" s="66">
        <v>12</v>
      </c>
      <c r="L34" s="67">
        <v>5487.92</v>
      </c>
      <c r="M34" s="67">
        <v>1106</v>
      </c>
      <c r="N34" s="65">
        <v>44330</v>
      </c>
      <c r="O34" s="64" t="s">
        <v>82</v>
      </c>
      <c r="P34" s="61"/>
      <c r="R34" s="54"/>
      <c r="T34" s="61"/>
      <c r="U34" s="60"/>
      <c r="V34" s="60"/>
      <c r="W34" s="60"/>
      <c r="X34" s="60"/>
      <c r="Y34" s="61"/>
      <c r="Z34" s="60"/>
    </row>
    <row r="35" spans="1:26" ht="25.35" customHeight="1">
      <c r="A35" s="41"/>
      <c r="B35" s="41"/>
      <c r="C35" s="52" t="s">
        <v>66</v>
      </c>
      <c r="D35" s="62">
        <f>SUM(D23:D34)</f>
        <v>209511.77999999994</v>
      </c>
      <c r="E35" s="62">
        <f t="shared" ref="E35:G35" si="5">SUM(E23:E34)</f>
        <v>153192.87</v>
      </c>
      <c r="F35" s="72">
        <f t="shared" si="4"/>
        <v>0.36763401586509836</v>
      </c>
      <c r="G35" s="62">
        <f t="shared" si="5"/>
        <v>37717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9" t="s">
        <v>36</v>
      </c>
      <c r="C37" s="55" t="s">
        <v>510</v>
      </c>
      <c r="D37" s="67">
        <v>164</v>
      </c>
      <c r="E37" s="66" t="s">
        <v>36</v>
      </c>
      <c r="F37" s="66" t="s">
        <v>36</v>
      </c>
      <c r="G37" s="67">
        <v>89</v>
      </c>
      <c r="H37" s="25">
        <v>6</v>
      </c>
      <c r="I37" s="66">
        <f>G37/H37</f>
        <v>14.833333333333334</v>
      </c>
      <c r="J37" s="66">
        <v>2</v>
      </c>
      <c r="K37" s="66" t="s">
        <v>36</v>
      </c>
      <c r="L37" s="67">
        <v>24204</v>
      </c>
      <c r="M37" s="67">
        <v>5781</v>
      </c>
      <c r="N37" s="65">
        <v>44015</v>
      </c>
      <c r="O37" s="64" t="s">
        <v>50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6" ht="25.35" customHeight="1">
      <c r="A38" s="63">
        <v>22</v>
      </c>
      <c r="B38" s="69" t="s">
        <v>36</v>
      </c>
      <c r="C38" s="55" t="s">
        <v>511</v>
      </c>
      <c r="D38" s="67">
        <v>119.5</v>
      </c>
      <c r="E38" s="66" t="s">
        <v>36</v>
      </c>
      <c r="F38" s="66" t="s">
        <v>36</v>
      </c>
      <c r="G38" s="67">
        <v>64</v>
      </c>
      <c r="H38" s="25">
        <v>7</v>
      </c>
      <c r="I38" s="66">
        <f>G38/H38</f>
        <v>9.1428571428571423</v>
      </c>
      <c r="J38" s="66">
        <v>2</v>
      </c>
      <c r="K38" s="66" t="s">
        <v>36</v>
      </c>
      <c r="L38" s="67">
        <v>19883.5</v>
      </c>
      <c r="M38" s="67">
        <v>4717</v>
      </c>
      <c r="N38" s="65">
        <v>44057</v>
      </c>
      <c r="O38" s="64" t="s">
        <v>50</v>
      </c>
      <c r="P38" s="61"/>
      <c r="Q38" s="73"/>
      <c r="R38" s="73"/>
      <c r="S38" s="73"/>
      <c r="T38" s="73"/>
      <c r="U38" s="73"/>
      <c r="V38" s="74"/>
      <c r="W38" s="75"/>
      <c r="X38" s="74"/>
      <c r="Y38" s="75"/>
      <c r="Z38" s="60"/>
    </row>
    <row r="39" spans="1:26" ht="25.35" customHeight="1">
      <c r="A39" s="63">
        <v>23</v>
      </c>
      <c r="B39" s="69" t="s">
        <v>36</v>
      </c>
      <c r="C39" s="55" t="s">
        <v>495</v>
      </c>
      <c r="D39" s="67">
        <v>78</v>
      </c>
      <c r="E39" s="66" t="s">
        <v>36</v>
      </c>
      <c r="F39" s="66" t="s">
        <v>36</v>
      </c>
      <c r="G39" s="67">
        <v>39</v>
      </c>
      <c r="H39" s="25">
        <v>3</v>
      </c>
      <c r="I39" s="66">
        <f t="shared" ref="I39:I45" si="6">G39/H39</f>
        <v>13</v>
      </c>
      <c r="J39" s="66">
        <v>1</v>
      </c>
      <c r="K39" s="66" t="s">
        <v>36</v>
      </c>
      <c r="L39" s="67">
        <v>24531</v>
      </c>
      <c r="M39" s="67">
        <v>5417</v>
      </c>
      <c r="N39" s="65">
        <v>44099</v>
      </c>
      <c r="O39" s="64" t="s">
        <v>50</v>
      </c>
      <c r="P39" s="61"/>
      <c r="Q39" s="73"/>
      <c r="R39" s="73"/>
      <c r="T39" s="73"/>
      <c r="U39" s="73"/>
      <c r="V39" s="74"/>
      <c r="W39" s="75"/>
      <c r="X39" s="74"/>
      <c r="Y39" s="60"/>
      <c r="Z39" s="75"/>
    </row>
    <row r="40" spans="1:26" ht="25.35" customHeight="1">
      <c r="A40" s="63">
        <v>24</v>
      </c>
      <c r="B40" s="78">
        <v>32</v>
      </c>
      <c r="C40" s="68" t="s">
        <v>440</v>
      </c>
      <c r="D40" s="67">
        <v>47</v>
      </c>
      <c r="E40" s="66">
        <v>72</v>
      </c>
      <c r="F40" s="70">
        <f>(D40-E40)/E40</f>
        <v>-0.34722222222222221</v>
      </c>
      <c r="G40" s="67">
        <v>16</v>
      </c>
      <c r="H40" s="66">
        <v>2</v>
      </c>
      <c r="I40" s="66">
        <f t="shared" si="6"/>
        <v>8</v>
      </c>
      <c r="J40" s="66">
        <v>1</v>
      </c>
      <c r="K40" s="66">
        <v>7</v>
      </c>
      <c r="L40" s="67">
        <v>11027.52</v>
      </c>
      <c r="M40" s="67">
        <v>2070</v>
      </c>
      <c r="N40" s="65">
        <v>44365</v>
      </c>
      <c r="O40" s="64" t="s">
        <v>50</v>
      </c>
      <c r="P40" s="61"/>
      <c r="Q40" s="73"/>
      <c r="R40" s="73"/>
      <c r="S40" s="73"/>
      <c r="T40" s="73"/>
      <c r="U40" s="73"/>
      <c r="V40" s="74"/>
      <c r="W40" s="75"/>
      <c r="X40" s="74"/>
      <c r="Y40" s="60"/>
      <c r="Z40" s="75"/>
    </row>
    <row r="41" spans="1:26" ht="25.35" customHeight="1">
      <c r="A41" s="63">
        <v>25</v>
      </c>
      <c r="B41" s="77">
        <v>28</v>
      </c>
      <c r="C41" s="71" t="s">
        <v>216</v>
      </c>
      <c r="D41" s="67">
        <v>46</v>
      </c>
      <c r="E41" s="67">
        <v>122</v>
      </c>
      <c r="F41" s="70">
        <f>(D41-E41)/E41</f>
        <v>-0.62295081967213117</v>
      </c>
      <c r="G41" s="67">
        <v>8</v>
      </c>
      <c r="H41" s="66">
        <v>1</v>
      </c>
      <c r="I41" s="66">
        <f t="shared" si="6"/>
        <v>8</v>
      </c>
      <c r="J41" s="66">
        <v>1</v>
      </c>
      <c r="K41" s="66">
        <v>13</v>
      </c>
      <c r="L41" s="67">
        <v>23686</v>
      </c>
      <c r="M41" s="67">
        <v>1464</v>
      </c>
      <c r="N41" s="65">
        <v>44323</v>
      </c>
      <c r="O41" s="64" t="s">
        <v>43</v>
      </c>
      <c r="P41" s="61"/>
      <c r="Q41" s="73"/>
      <c r="R41" s="73"/>
      <c r="S41" s="73"/>
      <c r="T41" s="73"/>
      <c r="U41" s="73"/>
      <c r="V41" s="74"/>
      <c r="W41" s="75"/>
      <c r="X41" s="60"/>
      <c r="Y41" s="74"/>
      <c r="Z41" s="75"/>
    </row>
    <row r="42" spans="1:26" ht="25.35" customHeight="1">
      <c r="A42" s="63">
        <v>26</v>
      </c>
      <c r="B42" s="77">
        <v>29</v>
      </c>
      <c r="C42" s="26" t="s">
        <v>477</v>
      </c>
      <c r="D42" s="67">
        <v>22.2</v>
      </c>
      <c r="E42" s="67">
        <v>74.489999999999995</v>
      </c>
      <c r="F42" s="70">
        <f>(D42-E42)/E42</f>
        <v>-0.70197341925090606</v>
      </c>
      <c r="G42" s="67">
        <v>4</v>
      </c>
      <c r="H42" s="25">
        <v>1</v>
      </c>
      <c r="I42" s="66">
        <f t="shared" si="6"/>
        <v>4</v>
      </c>
      <c r="J42" s="66">
        <v>1</v>
      </c>
      <c r="K42" s="66">
        <v>14</v>
      </c>
      <c r="L42" s="67">
        <v>45066</v>
      </c>
      <c r="M42" s="67">
        <v>9380</v>
      </c>
      <c r="N42" s="65">
        <v>44316</v>
      </c>
      <c r="O42" s="64" t="s">
        <v>43</v>
      </c>
      <c r="P42" s="61"/>
      <c r="Q42" s="73"/>
      <c r="R42" s="73"/>
      <c r="S42" s="73"/>
      <c r="T42" s="73"/>
      <c r="U42" s="73"/>
      <c r="V42" s="74"/>
      <c r="W42" s="75"/>
      <c r="X42" s="75"/>
      <c r="Y42" s="74"/>
      <c r="Z42" s="60"/>
    </row>
    <row r="43" spans="1:26" ht="25.35" customHeight="1">
      <c r="A43" s="63">
        <v>27</v>
      </c>
      <c r="B43" s="66" t="s">
        <v>36</v>
      </c>
      <c r="C43" s="68" t="s">
        <v>497</v>
      </c>
      <c r="D43" s="67">
        <v>65</v>
      </c>
      <c r="E43" s="66" t="s">
        <v>36</v>
      </c>
      <c r="F43" s="66" t="s">
        <v>36</v>
      </c>
      <c r="G43" s="67">
        <v>37</v>
      </c>
      <c r="H43" s="66">
        <v>3</v>
      </c>
      <c r="I43" s="66">
        <f t="shared" si="6"/>
        <v>12.333333333333334</v>
      </c>
      <c r="J43" s="66">
        <v>1</v>
      </c>
      <c r="K43" s="66" t="s">
        <v>36</v>
      </c>
      <c r="L43" s="67">
        <v>54734.49</v>
      </c>
      <c r="M43" s="67">
        <v>12810</v>
      </c>
      <c r="N43" s="65">
        <v>43861</v>
      </c>
      <c r="O43" s="64" t="s">
        <v>41</v>
      </c>
      <c r="P43" s="9"/>
      <c r="Q43" s="73"/>
      <c r="R43" s="73"/>
      <c r="S43" s="73"/>
      <c r="T43" s="73"/>
      <c r="U43" s="73"/>
      <c r="V43" s="74"/>
      <c r="W43" s="74"/>
      <c r="X43" s="60"/>
      <c r="Y43" s="75"/>
      <c r="Z43" s="75"/>
    </row>
    <row r="44" spans="1:26" ht="25.35" customHeight="1">
      <c r="A44" s="63">
        <v>28</v>
      </c>
      <c r="B44" s="63">
        <v>14</v>
      </c>
      <c r="C44" s="68" t="s">
        <v>86</v>
      </c>
      <c r="D44" s="67">
        <v>13</v>
      </c>
      <c r="E44" s="67">
        <v>74</v>
      </c>
      <c r="F44" s="70">
        <f>(D44-E44)/E44</f>
        <v>-0.82432432432432434</v>
      </c>
      <c r="G44" s="67">
        <v>4</v>
      </c>
      <c r="H44" s="66">
        <v>1</v>
      </c>
      <c r="I44" s="66">
        <f t="shared" si="6"/>
        <v>4</v>
      </c>
      <c r="J44" s="66">
        <v>1</v>
      </c>
      <c r="K44" s="66">
        <v>3</v>
      </c>
      <c r="L44" s="67">
        <v>6439.18</v>
      </c>
      <c r="M44" s="67">
        <v>1623</v>
      </c>
      <c r="N44" s="65">
        <v>44386</v>
      </c>
      <c r="O44" s="64" t="s">
        <v>41</v>
      </c>
      <c r="P44" s="61"/>
      <c r="Q44" s="73"/>
      <c r="R44" s="73"/>
      <c r="S44" s="73"/>
      <c r="T44" s="73"/>
      <c r="U44" s="73"/>
      <c r="V44" s="74"/>
      <c r="W44" s="75"/>
      <c r="X44" s="74"/>
      <c r="Y44" s="75"/>
      <c r="Z44" s="60"/>
    </row>
    <row r="45" spans="1:26" ht="25.35" customHeight="1">
      <c r="A45" s="63">
        <v>29</v>
      </c>
      <c r="B45" s="77">
        <v>35</v>
      </c>
      <c r="C45" s="55" t="s">
        <v>458</v>
      </c>
      <c r="D45" s="67">
        <v>7</v>
      </c>
      <c r="E45" s="67">
        <v>45</v>
      </c>
      <c r="F45" s="70">
        <f>(D45-E45)/E45</f>
        <v>-0.84444444444444444</v>
      </c>
      <c r="G45" s="67">
        <v>2</v>
      </c>
      <c r="H45" s="66">
        <v>1</v>
      </c>
      <c r="I45" s="66">
        <f t="shared" si="6"/>
        <v>2</v>
      </c>
      <c r="J45" s="66">
        <v>1</v>
      </c>
      <c r="K45" s="66">
        <v>14</v>
      </c>
      <c r="L45" s="67">
        <v>23365.42</v>
      </c>
      <c r="M45" s="67">
        <v>4230</v>
      </c>
      <c r="N45" s="65">
        <v>44316</v>
      </c>
      <c r="O45" s="64" t="s">
        <v>50</v>
      </c>
      <c r="P45" s="61"/>
      <c r="R45" s="54"/>
      <c r="T45" s="61"/>
      <c r="U45" s="60"/>
      <c r="V45" s="60"/>
      <c r="W45" s="60"/>
      <c r="X45" s="60"/>
      <c r="Y45" s="60"/>
      <c r="Z45" s="61"/>
    </row>
    <row r="46" spans="1:26" ht="25.35" customHeight="1">
      <c r="A46" s="41"/>
      <c r="B46" s="41"/>
      <c r="C46" s="52" t="s">
        <v>365</v>
      </c>
      <c r="D46" s="62">
        <f>SUM(D35:D45)</f>
        <v>210073.47999999995</v>
      </c>
      <c r="E46" s="62">
        <f>SUM(E35:E45)</f>
        <v>153580.35999999999</v>
      </c>
      <c r="F46" s="72">
        <f>(D46-E46)/E46</f>
        <v>0.36784078380855451</v>
      </c>
      <c r="G46" s="62">
        <f>SUM(G35:G45)</f>
        <v>37980</v>
      </c>
      <c r="H46" s="62"/>
      <c r="I46" s="43"/>
      <c r="J46" s="42"/>
      <c r="K46" s="44"/>
      <c r="L46" s="45"/>
      <c r="M46" s="49"/>
      <c r="N46" s="46"/>
      <c r="O46" s="53"/>
    </row>
    <row r="47" spans="1:26" ht="23.1" customHeight="1"/>
    <row r="48" spans="1:26" ht="17.25" customHeight="1"/>
    <row r="61" spans="16:18">
      <c r="R61" s="61"/>
    </row>
    <row r="64" spans="16:18">
      <c r="P64" s="61"/>
    </row>
    <row r="68" ht="12" customHeight="1"/>
  </sheetData>
  <sortState xmlns:xlrd2="http://schemas.microsoft.com/office/spreadsheetml/2017/richdata2" ref="B13:P45">
    <sortCondition descending="1" ref="D13:D45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verticalDpi="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66E30-5513-4FCF-831A-DAD4A7610FFD}">
  <dimension ref="A1:Z76"/>
  <sheetViews>
    <sheetView topLeftCell="A31" zoomScale="60" zoomScaleNormal="60" workbookViewId="0">
      <selection activeCell="C43" sqref="C43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1.44140625" style="1" customWidth="1"/>
    <col min="25" max="25" width="14.88671875" style="1" customWidth="1"/>
    <col min="26" max="26" width="12" style="1" bestFit="1" customWidth="1"/>
    <col min="27" max="16384" width="8.88671875" style="1"/>
  </cols>
  <sheetData>
    <row r="1" spans="1:26" ht="19.5" customHeight="1">
      <c r="E1" s="30" t="s">
        <v>512</v>
      </c>
      <c r="F1" s="30"/>
      <c r="G1" s="30"/>
      <c r="H1" s="30"/>
      <c r="I1" s="30"/>
    </row>
    <row r="2" spans="1:26" ht="19.5" customHeight="1">
      <c r="E2" s="30" t="s">
        <v>513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506</v>
      </c>
      <c r="E6" s="32" t="s">
        <v>514</v>
      </c>
      <c r="F6" s="212"/>
      <c r="G6" s="32" t="s">
        <v>506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>
      <c r="A10" s="207"/>
      <c r="B10" s="207"/>
      <c r="C10" s="212"/>
      <c r="D10" s="84" t="s">
        <v>507</v>
      </c>
      <c r="E10" s="84" t="s">
        <v>515</v>
      </c>
      <c r="F10" s="212"/>
      <c r="G10" s="84" t="s">
        <v>507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4"/>
      <c r="Z12" s="2"/>
    </row>
    <row r="13" spans="1:26" ht="25.35" customHeight="1">
      <c r="A13" s="63">
        <v>1</v>
      </c>
      <c r="B13" s="63" t="s">
        <v>34</v>
      </c>
      <c r="C13" s="68" t="s">
        <v>395</v>
      </c>
      <c r="D13" s="67">
        <v>52012.45</v>
      </c>
      <c r="E13" s="66" t="s">
        <v>36</v>
      </c>
      <c r="F13" s="66" t="s">
        <v>36</v>
      </c>
      <c r="G13" s="67">
        <v>11119</v>
      </c>
      <c r="H13" s="66">
        <v>139</v>
      </c>
      <c r="I13" s="66">
        <f t="shared" ref="I13:I22" si="0">G13/H13</f>
        <v>79.992805755395679</v>
      </c>
      <c r="J13" s="66">
        <v>19</v>
      </c>
      <c r="K13" s="66">
        <v>1</v>
      </c>
      <c r="L13" s="67">
        <v>55903</v>
      </c>
      <c r="M13" s="67">
        <v>11923</v>
      </c>
      <c r="N13" s="65">
        <v>44400</v>
      </c>
      <c r="O13" s="64" t="s">
        <v>43</v>
      </c>
      <c r="P13" s="61"/>
      <c r="R13" s="54"/>
      <c r="T13" s="61"/>
      <c r="U13" s="60"/>
      <c r="V13" s="60"/>
      <c r="W13" s="60"/>
      <c r="X13" s="60"/>
      <c r="Y13" s="60"/>
      <c r="Z13" s="61"/>
    </row>
    <row r="14" spans="1:26" ht="25.35" customHeight="1">
      <c r="A14" s="63">
        <v>2</v>
      </c>
      <c r="B14" s="63">
        <v>1</v>
      </c>
      <c r="C14" s="68" t="s">
        <v>437</v>
      </c>
      <c r="D14" s="67">
        <v>28574.19</v>
      </c>
      <c r="E14" s="66">
        <v>59828.39</v>
      </c>
      <c r="F14" s="70">
        <f>(D14-E14)/E14</f>
        <v>-0.52239747718432672</v>
      </c>
      <c r="G14" s="67">
        <v>5886</v>
      </c>
      <c r="H14" s="66">
        <v>277</v>
      </c>
      <c r="I14" s="66">
        <f t="shared" si="0"/>
        <v>21.249097472924188</v>
      </c>
      <c r="J14" s="66">
        <v>15</v>
      </c>
      <c r="K14" s="66">
        <v>2</v>
      </c>
      <c r="L14" s="67">
        <v>93798.59</v>
      </c>
      <c r="M14" s="67">
        <v>19081</v>
      </c>
      <c r="N14" s="65">
        <v>44393</v>
      </c>
      <c r="O14" s="64" t="s">
        <v>56</v>
      </c>
      <c r="P14" s="61"/>
      <c r="Q14" s="73"/>
      <c r="R14" s="73"/>
      <c r="S14" s="73"/>
      <c r="T14" s="73"/>
      <c r="U14" s="74"/>
      <c r="V14" s="74"/>
      <c r="W14" s="74"/>
      <c r="X14" s="75"/>
      <c r="Y14" s="60"/>
      <c r="Z14" s="75"/>
    </row>
    <row r="15" spans="1:26" ht="25.35" customHeight="1">
      <c r="A15" s="63">
        <v>3</v>
      </c>
      <c r="B15" s="63">
        <v>2</v>
      </c>
      <c r="C15" s="68" t="s">
        <v>420</v>
      </c>
      <c r="D15" s="67">
        <v>17679.97</v>
      </c>
      <c r="E15" s="66">
        <v>25359.94</v>
      </c>
      <c r="F15" s="70">
        <f>(D15-E15)/E15</f>
        <v>-0.30283865024917245</v>
      </c>
      <c r="G15" s="67">
        <v>2898</v>
      </c>
      <c r="H15" s="66">
        <v>152</v>
      </c>
      <c r="I15" s="66">
        <f t="shared" si="0"/>
        <v>19.065789473684209</v>
      </c>
      <c r="J15" s="66">
        <v>12</v>
      </c>
      <c r="K15" s="66">
        <v>2</v>
      </c>
      <c r="L15" s="67">
        <v>45022.66</v>
      </c>
      <c r="M15" s="67">
        <v>7308</v>
      </c>
      <c r="N15" s="65">
        <v>44393</v>
      </c>
      <c r="O15" s="64" t="s">
        <v>142</v>
      </c>
      <c r="P15" s="61"/>
      <c r="Q15" s="73"/>
      <c r="R15" s="73"/>
      <c r="S15" s="73"/>
      <c r="T15" s="73"/>
      <c r="U15" s="74"/>
      <c r="V15" s="74"/>
      <c r="W15" s="74"/>
      <c r="X15" s="75"/>
      <c r="Y15" s="60"/>
      <c r="Z15" s="75"/>
    </row>
    <row r="16" spans="1:26" ht="25.35" customHeight="1">
      <c r="A16" s="63">
        <v>4</v>
      </c>
      <c r="B16" s="63" t="s">
        <v>34</v>
      </c>
      <c r="C16" s="68" t="s">
        <v>488</v>
      </c>
      <c r="D16" s="67">
        <v>14452.89</v>
      </c>
      <c r="E16" s="66" t="s">
        <v>36</v>
      </c>
      <c r="F16" s="66" t="s">
        <v>36</v>
      </c>
      <c r="G16" s="67">
        <v>2456</v>
      </c>
      <c r="H16" s="66">
        <v>208</v>
      </c>
      <c r="I16" s="66">
        <f t="shared" si="0"/>
        <v>11.807692307692308</v>
      </c>
      <c r="J16" s="66">
        <v>15</v>
      </c>
      <c r="K16" s="66">
        <v>1</v>
      </c>
      <c r="L16" s="67">
        <v>14453</v>
      </c>
      <c r="M16" s="67">
        <v>2456</v>
      </c>
      <c r="N16" s="65">
        <v>44400</v>
      </c>
      <c r="O16" s="64" t="s">
        <v>37</v>
      </c>
      <c r="P16" s="61"/>
      <c r="Q16" s="73"/>
      <c r="R16" s="73"/>
      <c r="S16" s="73"/>
      <c r="T16" s="73"/>
      <c r="U16" s="74"/>
      <c r="V16" s="74"/>
      <c r="W16" s="74"/>
      <c r="X16" s="75"/>
      <c r="Y16" s="60"/>
      <c r="Z16" s="75"/>
    </row>
    <row r="17" spans="1:26" ht="25.35" customHeight="1">
      <c r="A17" s="63">
        <v>5</v>
      </c>
      <c r="B17" s="76">
        <v>4</v>
      </c>
      <c r="C17" s="26" t="s">
        <v>486</v>
      </c>
      <c r="D17" s="67">
        <v>13701.63</v>
      </c>
      <c r="E17" s="66">
        <v>18654.310000000001</v>
      </c>
      <c r="F17" s="70">
        <f>(D17-E17)/E17</f>
        <v>-0.26549789298022825</v>
      </c>
      <c r="G17" s="67">
        <v>2217</v>
      </c>
      <c r="H17" s="66">
        <v>132</v>
      </c>
      <c r="I17" s="66">
        <f t="shared" si="0"/>
        <v>16.795454545454547</v>
      </c>
      <c r="J17" s="66">
        <v>8</v>
      </c>
      <c r="K17" s="66">
        <v>5</v>
      </c>
      <c r="L17" s="67">
        <v>192133</v>
      </c>
      <c r="M17" s="67">
        <v>30395</v>
      </c>
      <c r="N17" s="65">
        <v>44372</v>
      </c>
      <c r="O17" s="64" t="s">
        <v>37</v>
      </c>
      <c r="P17" s="61"/>
      <c r="Q17" s="73"/>
      <c r="R17" s="73"/>
      <c r="S17" s="73"/>
      <c r="T17" s="73"/>
      <c r="U17" s="73"/>
      <c r="V17" s="74"/>
      <c r="W17" s="74"/>
      <c r="X17" s="75"/>
      <c r="Y17" s="60"/>
      <c r="Z17" s="21"/>
    </row>
    <row r="18" spans="1:26" ht="25.35" customHeight="1">
      <c r="A18" s="63">
        <v>6</v>
      </c>
      <c r="B18" s="63">
        <v>3</v>
      </c>
      <c r="C18" s="68" t="s">
        <v>489</v>
      </c>
      <c r="D18" s="67">
        <v>7590.86</v>
      </c>
      <c r="E18" s="66">
        <v>19377.810000000001</v>
      </c>
      <c r="F18" s="70">
        <f>(D18-E18)/E18</f>
        <v>-0.60827049083461959</v>
      </c>
      <c r="G18" s="67">
        <v>1270</v>
      </c>
      <c r="H18" s="66">
        <v>129</v>
      </c>
      <c r="I18" s="66">
        <f t="shared" si="0"/>
        <v>9.8449612403100772</v>
      </c>
      <c r="J18" s="66">
        <v>11</v>
      </c>
      <c r="K18" s="66">
        <v>3</v>
      </c>
      <c r="L18" s="67">
        <v>80234</v>
      </c>
      <c r="M18" s="67">
        <v>12492</v>
      </c>
      <c r="N18" s="65">
        <v>44386</v>
      </c>
      <c r="O18" s="64" t="s">
        <v>43</v>
      </c>
      <c r="P18" s="61"/>
      <c r="R18" s="54"/>
      <c r="T18" s="61"/>
      <c r="U18" s="60"/>
      <c r="V18" s="60"/>
      <c r="W18" s="60"/>
      <c r="X18" s="60"/>
      <c r="Y18" s="60"/>
      <c r="Z18" s="61"/>
    </row>
    <row r="19" spans="1:26" ht="25.35" customHeight="1">
      <c r="A19" s="63">
        <v>7</v>
      </c>
      <c r="B19" s="63" t="s">
        <v>58</v>
      </c>
      <c r="C19" s="68" t="s">
        <v>401</v>
      </c>
      <c r="D19" s="67">
        <v>7027.0999999999995</v>
      </c>
      <c r="E19" s="66" t="s">
        <v>36</v>
      </c>
      <c r="F19" s="66" t="s">
        <v>36</v>
      </c>
      <c r="G19" s="67">
        <v>1038</v>
      </c>
      <c r="H19" s="66">
        <v>24</v>
      </c>
      <c r="I19" s="66">
        <f t="shared" si="0"/>
        <v>43.25</v>
      </c>
      <c r="J19" s="66">
        <v>15</v>
      </c>
      <c r="K19" s="66">
        <v>0</v>
      </c>
      <c r="L19" s="67">
        <v>7027.0999999999995</v>
      </c>
      <c r="M19" s="67">
        <v>1038</v>
      </c>
      <c r="N19" s="65" t="s">
        <v>60</v>
      </c>
      <c r="O19" s="64" t="s">
        <v>402</v>
      </c>
      <c r="P19" s="61"/>
      <c r="Q19" s="73"/>
      <c r="R19" s="73"/>
      <c r="S19" s="73"/>
      <c r="T19" s="73"/>
      <c r="U19" s="74"/>
      <c r="V19" s="74"/>
      <c r="W19" s="75"/>
      <c r="X19" s="60"/>
      <c r="Y19" s="75"/>
      <c r="Z19" s="74"/>
    </row>
    <row r="20" spans="1:26" ht="25.35" customHeight="1">
      <c r="A20" s="63">
        <v>8</v>
      </c>
      <c r="B20" s="63" t="s">
        <v>34</v>
      </c>
      <c r="C20" s="68" t="s">
        <v>509</v>
      </c>
      <c r="D20" s="67">
        <v>4619.3900000000003</v>
      </c>
      <c r="E20" s="66" t="s">
        <v>36</v>
      </c>
      <c r="F20" s="66" t="s">
        <v>36</v>
      </c>
      <c r="G20" s="67">
        <v>760</v>
      </c>
      <c r="H20" s="66">
        <v>207</v>
      </c>
      <c r="I20" s="66">
        <f t="shared" si="0"/>
        <v>3.6714975845410627</v>
      </c>
      <c r="J20" s="66">
        <v>14</v>
      </c>
      <c r="K20" s="66">
        <v>1</v>
      </c>
      <c r="L20" s="67">
        <v>4619</v>
      </c>
      <c r="M20" s="67">
        <v>760</v>
      </c>
      <c r="N20" s="65">
        <v>44400</v>
      </c>
      <c r="O20" s="64" t="s">
        <v>39</v>
      </c>
      <c r="P20" s="61"/>
      <c r="Q20" s="73"/>
      <c r="R20" s="73"/>
      <c r="S20" s="73"/>
      <c r="T20" s="73"/>
      <c r="U20" s="74"/>
      <c r="V20" s="74"/>
      <c r="W20" s="75"/>
      <c r="X20" s="60"/>
      <c r="Y20" s="75"/>
      <c r="Z20" s="74"/>
    </row>
    <row r="21" spans="1:26" ht="25.35" customHeight="1">
      <c r="A21" s="63">
        <v>9</v>
      </c>
      <c r="B21" s="63">
        <v>5</v>
      </c>
      <c r="C21" s="68" t="s">
        <v>456</v>
      </c>
      <c r="D21" s="67">
        <v>2927.59</v>
      </c>
      <c r="E21" s="66">
        <v>6989.05</v>
      </c>
      <c r="F21" s="70">
        <f>(D21-E21)/E21</f>
        <v>-0.58111760539701385</v>
      </c>
      <c r="G21" s="67">
        <v>655</v>
      </c>
      <c r="H21" s="66">
        <v>82</v>
      </c>
      <c r="I21" s="66">
        <f t="shared" si="0"/>
        <v>7.9878048780487809</v>
      </c>
      <c r="J21" s="66">
        <v>9</v>
      </c>
      <c r="K21" s="66">
        <v>4</v>
      </c>
      <c r="L21" s="67">
        <v>41429</v>
      </c>
      <c r="M21" s="67">
        <v>9109</v>
      </c>
      <c r="N21" s="65">
        <v>44379</v>
      </c>
      <c r="O21" s="64" t="s">
        <v>37</v>
      </c>
      <c r="P21" s="61"/>
      <c r="R21" s="54"/>
      <c r="T21" s="61"/>
      <c r="U21" s="60"/>
      <c r="V21" s="60"/>
      <c r="W21" s="60"/>
      <c r="X21" s="60"/>
      <c r="Y21" s="60"/>
      <c r="Z21" s="61"/>
    </row>
    <row r="22" spans="1:26" ht="25.35" customHeight="1">
      <c r="A22" s="63">
        <v>10</v>
      </c>
      <c r="B22" s="63">
        <v>6</v>
      </c>
      <c r="C22" s="68" t="s">
        <v>331</v>
      </c>
      <c r="D22" s="67">
        <v>2773.59</v>
      </c>
      <c r="E22" s="66">
        <v>5384</v>
      </c>
      <c r="F22" s="70">
        <f>(D22-E22)/E22</f>
        <v>-0.48484583952451704</v>
      </c>
      <c r="G22" s="67">
        <v>596</v>
      </c>
      <c r="H22" s="66">
        <v>56</v>
      </c>
      <c r="I22" s="66">
        <f t="shared" si="0"/>
        <v>10.642857142857142</v>
      </c>
      <c r="J22" s="66">
        <v>8</v>
      </c>
      <c r="K22" s="66">
        <v>8</v>
      </c>
      <c r="L22" s="67">
        <v>80305</v>
      </c>
      <c r="M22" s="67">
        <v>17859</v>
      </c>
      <c r="N22" s="65">
        <v>44351</v>
      </c>
      <c r="O22" s="64" t="s">
        <v>37</v>
      </c>
      <c r="P22" s="61"/>
      <c r="Q22" s="73"/>
      <c r="R22" s="73"/>
      <c r="S22" s="73"/>
      <c r="T22" s="73"/>
      <c r="U22" s="73"/>
      <c r="V22" s="74"/>
      <c r="W22" s="75"/>
      <c r="X22" s="60"/>
      <c r="Y22" s="75"/>
      <c r="Z22" s="74"/>
    </row>
    <row r="23" spans="1:26" ht="25.35" customHeight="1">
      <c r="A23" s="41"/>
      <c r="B23" s="41"/>
      <c r="C23" s="52" t="s">
        <v>52</v>
      </c>
      <c r="D23" s="62">
        <f>SUM(D13:D22)</f>
        <v>151359.66</v>
      </c>
      <c r="E23" s="62">
        <f t="shared" ref="E23:G23" si="1">SUM(E13:E22)</f>
        <v>135593.5</v>
      </c>
      <c r="F23" s="20">
        <f>(D23-E23)/E23</f>
        <v>0.11627519018242027</v>
      </c>
      <c r="G23" s="62">
        <f t="shared" si="1"/>
        <v>28895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7</v>
      </c>
      <c r="C25" s="56" t="s">
        <v>333</v>
      </c>
      <c r="D25" s="67">
        <v>2689.98</v>
      </c>
      <c r="E25" s="66">
        <v>5330.51</v>
      </c>
      <c r="F25" s="70">
        <f>(D25-E25)/E25</f>
        <v>-0.49536160705073251</v>
      </c>
      <c r="G25" s="67">
        <v>639</v>
      </c>
      <c r="H25" s="66">
        <v>72</v>
      </c>
      <c r="I25" s="66">
        <f t="shared" ref="I25:I33" si="2">G25/H25</f>
        <v>8.875</v>
      </c>
      <c r="J25" s="66">
        <v>10</v>
      </c>
      <c r="K25" s="66">
        <v>5</v>
      </c>
      <c r="L25" s="67">
        <v>44521.509999999995</v>
      </c>
      <c r="M25" s="67">
        <v>9984</v>
      </c>
      <c r="N25" s="65">
        <v>44372</v>
      </c>
      <c r="O25" s="64" t="s">
        <v>50</v>
      </c>
      <c r="P25" s="61"/>
      <c r="R25" s="54"/>
      <c r="T25" s="61"/>
      <c r="U25" s="60"/>
      <c r="V25" s="60"/>
      <c r="W25" s="60"/>
      <c r="X25" s="60"/>
      <c r="Y25" s="60"/>
      <c r="Z25" s="61"/>
    </row>
    <row r="26" spans="1:26" ht="25.35" customHeight="1">
      <c r="A26" s="63">
        <v>12</v>
      </c>
      <c r="B26" s="63" t="s">
        <v>34</v>
      </c>
      <c r="C26" s="68" t="s">
        <v>503</v>
      </c>
      <c r="D26" s="67">
        <v>1903.96</v>
      </c>
      <c r="E26" s="66" t="s">
        <v>36</v>
      </c>
      <c r="F26" s="66" t="s">
        <v>36</v>
      </c>
      <c r="G26" s="67">
        <v>317</v>
      </c>
      <c r="H26" s="66">
        <v>58</v>
      </c>
      <c r="I26" s="66">
        <f t="shared" si="2"/>
        <v>5.4655172413793105</v>
      </c>
      <c r="J26" s="66">
        <v>9</v>
      </c>
      <c r="K26" s="66">
        <v>1</v>
      </c>
      <c r="L26" s="67">
        <v>1903.96</v>
      </c>
      <c r="M26" s="67">
        <v>317</v>
      </c>
      <c r="N26" s="65">
        <v>44400</v>
      </c>
      <c r="O26" s="64" t="s">
        <v>80</v>
      </c>
      <c r="P26" s="61"/>
      <c r="R26" s="54"/>
      <c r="T26" s="61"/>
      <c r="U26" s="60"/>
      <c r="V26" s="60"/>
      <c r="W26" s="60"/>
      <c r="X26" s="60"/>
      <c r="Y26" s="60"/>
      <c r="Z26" s="61"/>
    </row>
    <row r="27" spans="1:26" ht="25.35" customHeight="1">
      <c r="A27" s="63">
        <v>13</v>
      </c>
      <c r="B27" s="63">
        <v>9</v>
      </c>
      <c r="C27" s="68" t="s">
        <v>487</v>
      </c>
      <c r="D27" s="67">
        <v>1563.09</v>
      </c>
      <c r="E27" s="66">
        <v>3164.53</v>
      </c>
      <c r="F27" s="70">
        <f>(D27-E27)/E27</f>
        <v>-0.50605935162567595</v>
      </c>
      <c r="G27" s="67">
        <v>238</v>
      </c>
      <c r="H27" s="66">
        <v>13</v>
      </c>
      <c r="I27" s="66">
        <f t="shared" si="2"/>
        <v>18.307692307692307</v>
      </c>
      <c r="J27" s="66">
        <v>3</v>
      </c>
      <c r="K27" s="66">
        <v>8</v>
      </c>
      <c r="L27" s="67">
        <v>106939.9</v>
      </c>
      <c r="M27" s="67">
        <v>17117</v>
      </c>
      <c r="N27" s="65">
        <v>44351</v>
      </c>
      <c r="O27" s="64" t="s">
        <v>56</v>
      </c>
      <c r="P27" s="61"/>
      <c r="R27" s="54"/>
      <c r="T27" s="61"/>
      <c r="U27" s="60"/>
      <c r="V27" s="60"/>
      <c r="W27" s="60"/>
      <c r="X27" s="60"/>
      <c r="Y27" s="60"/>
      <c r="Z27" s="61"/>
    </row>
    <row r="28" spans="1:26" ht="25.35" customHeight="1">
      <c r="A28" s="63">
        <v>14</v>
      </c>
      <c r="B28" s="63">
        <v>10</v>
      </c>
      <c r="C28" s="68" t="s">
        <v>516</v>
      </c>
      <c r="D28" s="67">
        <v>1513.4</v>
      </c>
      <c r="E28" s="66">
        <v>3029.25</v>
      </c>
      <c r="F28" s="70">
        <f>(D28-E28)/E28</f>
        <v>-0.50040439052570762</v>
      </c>
      <c r="G28" s="67">
        <v>211</v>
      </c>
      <c r="H28" s="66">
        <v>14</v>
      </c>
      <c r="I28" s="66">
        <f t="shared" si="2"/>
        <v>15.071428571428571</v>
      </c>
      <c r="J28" s="66">
        <v>3</v>
      </c>
      <c r="K28" s="66">
        <v>4</v>
      </c>
      <c r="L28" s="67">
        <v>29701</v>
      </c>
      <c r="M28" s="67">
        <v>4903</v>
      </c>
      <c r="N28" s="65">
        <v>44379</v>
      </c>
      <c r="O28" s="64" t="s">
        <v>37</v>
      </c>
      <c r="P28" s="61"/>
      <c r="Q28" s="73"/>
      <c r="R28" s="73"/>
      <c r="S28" s="73"/>
      <c r="T28" s="73"/>
      <c r="U28" s="73"/>
      <c r="V28" s="74"/>
      <c r="W28" s="75"/>
      <c r="X28" s="74"/>
      <c r="Y28" s="75"/>
      <c r="Z28" s="60"/>
    </row>
    <row r="29" spans="1:26" ht="25.35" customHeight="1">
      <c r="A29" s="63">
        <v>15</v>
      </c>
      <c r="B29" s="63">
        <v>11</v>
      </c>
      <c r="C29" s="68" t="s">
        <v>502</v>
      </c>
      <c r="D29" s="67">
        <v>1374.28</v>
      </c>
      <c r="E29" s="66">
        <v>2999.08</v>
      </c>
      <c r="F29" s="70">
        <f>(D29-E29)/E29</f>
        <v>-0.54176614161676251</v>
      </c>
      <c r="G29" s="67">
        <v>235</v>
      </c>
      <c r="H29" s="66">
        <v>49</v>
      </c>
      <c r="I29" s="66">
        <f t="shared" si="2"/>
        <v>4.795918367346939</v>
      </c>
      <c r="J29" s="66">
        <v>7</v>
      </c>
      <c r="K29" s="66">
        <v>2</v>
      </c>
      <c r="L29" s="67">
        <v>4373.3599999999997</v>
      </c>
      <c r="M29" s="67">
        <v>795</v>
      </c>
      <c r="N29" s="65">
        <v>44393</v>
      </c>
      <c r="O29" s="64" t="s">
        <v>80</v>
      </c>
      <c r="P29" s="61"/>
      <c r="Q29" s="73"/>
      <c r="R29" s="73"/>
      <c r="T29" s="73"/>
      <c r="U29" s="73"/>
      <c r="V29" s="74"/>
      <c r="W29" s="75"/>
      <c r="X29" s="74"/>
      <c r="Y29" s="75"/>
      <c r="Z29" s="60"/>
    </row>
    <row r="30" spans="1:26" ht="25.35" customHeight="1">
      <c r="A30" s="63">
        <v>16</v>
      </c>
      <c r="B30" s="63">
        <v>12</v>
      </c>
      <c r="C30" s="68" t="s">
        <v>517</v>
      </c>
      <c r="D30" s="67">
        <v>1140.3699999999999</v>
      </c>
      <c r="E30" s="66">
        <v>2113.04</v>
      </c>
      <c r="F30" s="70">
        <f>(D30-E30)/E30</f>
        <v>-0.46031783591413322</v>
      </c>
      <c r="G30" s="67">
        <v>243</v>
      </c>
      <c r="H30" s="66">
        <v>20</v>
      </c>
      <c r="I30" s="66">
        <f t="shared" si="2"/>
        <v>12.15</v>
      </c>
      <c r="J30" s="66">
        <v>4</v>
      </c>
      <c r="K30" s="66">
        <v>7</v>
      </c>
      <c r="L30" s="67">
        <v>68102.7</v>
      </c>
      <c r="M30" s="67">
        <v>14890</v>
      </c>
      <c r="N30" s="65">
        <v>44358</v>
      </c>
      <c r="O30" s="64" t="s">
        <v>142</v>
      </c>
      <c r="P30" s="61"/>
      <c r="Q30" s="73"/>
      <c r="R30" s="73"/>
      <c r="S30" s="73"/>
      <c r="T30" s="73"/>
      <c r="U30" s="73"/>
      <c r="V30" s="74"/>
      <c r="W30" s="75"/>
      <c r="X30" s="60"/>
      <c r="Y30" s="75"/>
      <c r="Z30" s="74"/>
    </row>
    <row r="31" spans="1:26" ht="25.35" customHeight="1">
      <c r="A31" s="63">
        <v>17</v>
      </c>
      <c r="B31" s="63">
        <v>16</v>
      </c>
      <c r="C31" s="68" t="s">
        <v>467</v>
      </c>
      <c r="D31" s="67">
        <v>1122</v>
      </c>
      <c r="E31" s="66">
        <v>558</v>
      </c>
      <c r="F31" s="70">
        <f>(D31-E31)/E31</f>
        <v>1.010752688172043</v>
      </c>
      <c r="G31" s="67">
        <v>215</v>
      </c>
      <c r="H31" s="66">
        <v>9</v>
      </c>
      <c r="I31" s="66">
        <f t="shared" si="2"/>
        <v>23.888888888888889</v>
      </c>
      <c r="J31" s="66">
        <v>3</v>
      </c>
      <c r="K31" s="66">
        <v>4</v>
      </c>
      <c r="L31" s="67">
        <v>7531.58</v>
      </c>
      <c r="M31" s="67">
        <v>1432</v>
      </c>
      <c r="N31" s="65">
        <v>44379</v>
      </c>
      <c r="O31" s="64" t="s">
        <v>120</v>
      </c>
      <c r="P31" s="61"/>
      <c r="Q31" s="73"/>
      <c r="R31" s="73"/>
      <c r="S31" s="73"/>
      <c r="T31" s="73"/>
      <c r="U31" s="73"/>
      <c r="V31" s="74"/>
      <c r="W31" s="75"/>
      <c r="X31" s="60"/>
      <c r="Y31" s="75"/>
      <c r="Z31" s="74"/>
    </row>
    <row r="32" spans="1:26" ht="25.35" customHeight="1">
      <c r="A32" s="63">
        <v>18</v>
      </c>
      <c r="B32" s="76" t="s">
        <v>58</v>
      </c>
      <c r="C32" s="27" t="s">
        <v>468</v>
      </c>
      <c r="D32" s="67">
        <v>386</v>
      </c>
      <c r="E32" s="66" t="s">
        <v>36</v>
      </c>
      <c r="F32" s="66" t="s">
        <v>36</v>
      </c>
      <c r="G32" s="67">
        <v>69</v>
      </c>
      <c r="H32" s="25">
        <v>2</v>
      </c>
      <c r="I32" s="66">
        <f t="shared" si="2"/>
        <v>34.5</v>
      </c>
      <c r="J32" s="66">
        <v>2</v>
      </c>
      <c r="K32" s="66">
        <v>0</v>
      </c>
      <c r="L32" s="67">
        <v>386</v>
      </c>
      <c r="M32" s="67">
        <v>69</v>
      </c>
      <c r="N32" s="65" t="s">
        <v>60</v>
      </c>
      <c r="O32" s="64" t="s">
        <v>43</v>
      </c>
      <c r="P32" s="61"/>
      <c r="Q32" s="73"/>
      <c r="R32" s="73"/>
      <c r="S32" s="73"/>
      <c r="T32" s="73"/>
      <c r="U32" s="73"/>
      <c r="V32" s="74"/>
      <c r="W32" s="21"/>
      <c r="X32" s="74"/>
      <c r="Y32" s="75"/>
      <c r="Z32" s="60"/>
    </row>
    <row r="33" spans="1:26" ht="25.35" customHeight="1">
      <c r="A33" s="63">
        <v>19</v>
      </c>
      <c r="B33" s="63">
        <v>18</v>
      </c>
      <c r="C33" s="68" t="s">
        <v>518</v>
      </c>
      <c r="D33" s="67">
        <v>320.49</v>
      </c>
      <c r="E33" s="67">
        <v>475.49</v>
      </c>
      <c r="F33" s="70">
        <f>(D33-E33)/E33</f>
        <v>-0.32597951586784157</v>
      </c>
      <c r="G33" s="67">
        <v>59</v>
      </c>
      <c r="H33" s="66">
        <v>8</v>
      </c>
      <c r="I33" s="66">
        <f t="shared" si="2"/>
        <v>7.375</v>
      </c>
      <c r="J33" s="66">
        <v>2</v>
      </c>
      <c r="K33" s="66">
        <v>9</v>
      </c>
      <c r="L33" s="67">
        <v>25866</v>
      </c>
      <c r="M33" s="67">
        <v>4548</v>
      </c>
      <c r="N33" s="65">
        <v>44344</v>
      </c>
      <c r="O33" s="64" t="s">
        <v>43</v>
      </c>
      <c r="P33" s="61"/>
      <c r="Q33" s="73"/>
      <c r="R33" s="73"/>
      <c r="S33" s="73"/>
      <c r="T33" s="73"/>
      <c r="U33" s="73"/>
      <c r="V33" s="74"/>
      <c r="W33" s="75"/>
      <c r="X33" s="74"/>
      <c r="Y33" s="75"/>
      <c r="Z33" s="60"/>
    </row>
    <row r="34" spans="1:26" ht="25.35" customHeight="1">
      <c r="A34" s="63">
        <v>20</v>
      </c>
      <c r="B34" s="63">
        <v>20</v>
      </c>
      <c r="C34" s="68" t="s">
        <v>519</v>
      </c>
      <c r="D34" s="67">
        <v>295</v>
      </c>
      <c r="E34" s="66">
        <v>348</v>
      </c>
      <c r="F34" s="70">
        <f>(D34-E34)/E34</f>
        <v>-0.15229885057471265</v>
      </c>
      <c r="G34" s="67">
        <v>51</v>
      </c>
      <c r="H34" s="66" t="s">
        <v>36</v>
      </c>
      <c r="I34" s="66" t="s">
        <v>36</v>
      </c>
      <c r="J34" s="66">
        <v>1</v>
      </c>
      <c r="K34" s="66">
        <v>6</v>
      </c>
      <c r="L34" s="67">
        <v>34096</v>
      </c>
      <c r="M34" s="67">
        <v>5755</v>
      </c>
      <c r="N34" s="65">
        <v>44365</v>
      </c>
      <c r="O34" s="64" t="s">
        <v>47</v>
      </c>
      <c r="P34" s="61"/>
      <c r="Q34" s="73"/>
      <c r="R34" s="73"/>
      <c r="S34" s="73"/>
      <c r="T34" s="73"/>
      <c r="U34" s="73"/>
      <c r="V34" s="74"/>
      <c r="W34" s="75"/>
      <c r="X34" s="60"/>
      <c r="Y34" s="75"/>
      <c r="Z34" s="74"/>
    </row>
    <row r="35" spans="1:26" ht="25.35" customHeight="1">
      <c r="A35" s="41"/>
      <c r="B35" s="41"/>
      <c r="C35" s="52" t="s">
        <v>66</v>
      </c>
      <c r="D35" s="62">
        <f>SUM(D23:D34)</f>
        <v>163668.22999999998</v>
      </c>
      <c r="E35" s="62">
        <f t="shared" ref="E35:G35" si="3">SUM(E23:E34)</f>
        <v>153611.4</v>
      </c>
      <c r="F35" s="20">
        <f>(D35-E35)/E35</f>
        <v>6.5469294596624913E-2</v>
      </c>
      <c r="G35" s="62">
        <f t="shared" si="3"/>
        <v>31172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19</v>
      </c>
      <c r="C37" s="68" t="s">
        <v>520</v>
      </c>
      <c r="D37" s="67">
        <v>254.2</v>
      </c>
      <c r="E37" s="67">
        <v>405.25</v>
      </c>
      <c r="F37" s="70">
        <f>(D37-E37)/E37</f>
        <v>-0.3727328809376928</v>
      </c>
      <c r="G37" s="67">
        <v>54</v>
      </c>
      <c r="H37" s="66">
        <v>7</v>
      </c>
      <c r="I37" s="66">
        <f>G37/H37</f>
        <v>7.7142857142857144</v>
      </c>
      <c r="J37" s="66">
        <v>1</v>
      </c>
      <c r="K37" s="66">
        <v>10</v>
      </c>
      <c r="L37" s="67">
        <v>55114</v>
      </c>
      <c r="M37" s="67">
        <v>11921</v>
      </c>
      <c r="N37" s="65">
        <v>44337</v>
      </c>
      <c r="O37" s="64" t="s">
        <v>43</v>
      </c>
      <c r="P37" s="61"/>
      <c r="Q37" s="73"/>
      <c r="R37" s="73"/>
      <c r="S37" s="73"/>
      <c r="T37" s="73"/>
      <c r="U37" s="73"/>
      <c r="V37" s="74"/>
      <c r="W37" s="75"/>
      <c r="X37" s="60"/>
      <c r="Y37" s="75"/>
      <c r="Z37" s="74"/>
    </row>
    <row r="38" spans="1:26" ht="25.35" customHeight="1">
      <c r="A38" s="63">
        <v>22</v>
      </c>
      <c r="B38" s="63">
        <v>13</v>
      </c>
      <c r="C38" s="68" t="s">
        <v>521</v>
      </c>
      <c r="D38" s="67">
        <v>220.4</v>
      </c>
      <c r="E38" s="66">
        <v>2079.9899999999998</v>
      </c>
      <c r="F38" s="70">
        <f>(D38-E38)/E38</f>
        <v>-0.89403795210553894</v>
      </c>
      <c r="G38" s="67">
        <v>45</v>
      </c>
      <c r="H38" s="66">
        <v>13</v>
      </c>
      <c r="I38" s="66">
        <f>G38/H38</f>
        <v>3.4615384615384617</v>
      </c>
      <c r="J38" s="66">
        <v>4</v>
      </c>
      <c r="K38" s="66">
        <v>2</v>
      </c>
      <c r="L38" s="67">
        <v>2300.39</v>
      </c>
      <c r="M38" s="67">
        <v>392</v>
      </c>
      <c r="N38" s="65">
        <v>44393</v>
      </c>
      <c r="O38" s="64" t="s">
        <v>50</v>
      </c>
      <c r="P38" s="61"/>
      <c r="Q38" s="73"/>
      <c r="R38" s="73"/>
      <c r="S38" s="73"/>
      <c r="T38" s="73"/>
      <c r="U38" s="73"/>
      <c r="V38" s="74"/>
      <c r="W38" s="74"/>
      <c r="X38" s="75"/>
      <c r="Y38" s="75"/>
      <c r="Z38" s="60"/>
    </row>
    <row r="39" spans="1:26" ht="25.35" customHeight="1">
      <c r="A39" s="63">
        <v>23</v>
      </c>
      <c r="B39" s="76">
        <v>21</v>
      </c>
      <c r="C39" s="55" t="s">
        <v>305</v>
      </c>
      <c r="D39" s="67">
        <v>207</v>
      </c>
      <c r="E39" s="67">
        <v>291</v>
      </c>
      <c r="F39" s="70">
        <f>(D39-E39)/E39</f>
        <v>-0.28865979381443296</v>
      </c>
      <c r="G39" s="67">
        <v>46</v>
      </c>
      <c r="H39" s="66" t="s">
        <v>36</v>
      </c>
      <c r="I39" s="66" t="s">
        <v>36</v>
      </c>
      <c r="J39" s="66">
        <v>1</v>
      </c>
      <c r="K39" s="66">
        <v>11</v>
      </c>
      <c r="L39" s="67">
        <v>5265.92</v>
      </c>
      <c r="M39" s="67">
        <v>1054</v>
      </c>
      <c r="N39" s="65">
        <v>44330</v>
      </c>
      <c r="O39" s="64" t="s">
        <v>82</v>
      </c>
      <c r="P39" s="61"/>
      <c r="Q39" s="73"/>
      <c r="R39" s="73"/>
      <c r="S39" s="73"/>
      <c r="T39" s="73"/>
      <c r="U39" s="73"/>
      <c r="V39" s="74"/>
      <c r="W39" s="75"/>
      <c r="X39" s="74"/>
      <c r="Y39" s="75"/>
      <c r="Z39" s="60"/>
    </row>
    <row r="40" spans="1:26" ht="25.35" customHeight="1">
      <c r="A40" s="63">
        <v>24</v>
      </c>
      <c r="B40" s="63">
        <v>22</v>
      </c>
      <c r="C40" s="55" t="s">
        <v>448</v>
      </c>
      <c r="D40" s="67">
        <v>195</v>
      </c>
      <c r="E40" s="66">
        <v>270</v>
      </c>
      <c r="F40" s="70">
        <f>(D40-E40)/E40</f>
        <v>-0.27777777777777779</v>
      </c>
      <c r="G40" s="67">
        <v>34</v>
      </c>
      <c r="H40" s="66">
        <v>4</v>
      </c>
      <c r="I40" s="66">
        <f t="shared" ref="I40:I46" si="4">G40/H40</f>
        <v>8.5</v>
      </c>
      <c r="J40" s="66">
        <v>2</v>
      </c>
      <c r="K40" s="66">
        <v>13</v>
      </c>
      <c r="L40" s="67">
        <v>29016.92</v>
      </c>
      <c r="M40" s="67">
        <v>5123</v>
      </c>
      <c r="N40" s="65">
        <v>44316</v>
      </c>
      <c r="O40" s="64" t="s">
        <v>80</v>
      </c>
      <c r="P40" s="61"/>
      <c r="Q40" s="73"/>
      <c r="R40" s="73"/>
      <c r="S40" s="73"/>
      <c r="T40" s="73"/>
      <c r="U40" s="73"/>
      <c r="V40" s="74"/>
      <c r="W40" s="75"/>
      <c r="X40" s="60"/>
      <c r="Y40" s="75"/>
      <c r="Z40" s="74"/>
    </row>
    <row r="41" spans="1:26" ht="25.35" customHeight="1">
      <c r="A41" s="63">
        <v>25</v>
      </c>
      <c r="B41" s="69" t="s">
        <v>36</v>
      </c>
      <c r="C41" s="55" t="s">
        <v>496</v>
      </c>
      <c r="D41" s="67">
        <v>191</v>
      </c>
      <c r="E41" s="66" t="s">
        <v>36</v>
      </c>
      <c r="F41" s="66" t="s">
        <v>36</v>
      </c>
      <c r="G41" s="67">
        <v>88</v>
      </c>
      <c r="H41" s="25">
        <v>7</v>
      </c>
      <c r="I41" s="66">
        <f t="shared" si="4"/>
        <v>12.571428571428571</v>
      </c>
      <c r="J41" s="66">
        <v>2</v>
      </c>
      <c r="K41" s="66" t="s">
        <v>36</v>
      </c>
      <c r="L41" s="67">
        <v>136151</v>
      </c>
      <c r="M41" s="67">
        <v>28113</v>
      </c>
      <c r="N41" s="65">
        <v>43896</v>
      </c>
      <c r="O41" s="64" t="s">
        <v>43</v>
      </c>
      <c r="P41" s="61"/>
      <c r="Q41" s="73"/>
      <c r="R41" s="73"/>
      <c r="S41" s="73"/>
      <c r="T41" s="73"/>
      <c r="U41" s="73"/>
      <c r="V41" s="74"/>
      <c r="W41" s="75"/>
      <c r="X41" s="74"/>
      <c r="Y41" s="75"/>
      <c r="Z41" s="60"/>
    </row>
    <row r="42" spans="1:26" ht="25.35" customHeight="1">
      <c r="A42" s="63">
        <v>26</v>
      </c>
      <c r="B42" s="69" t="s">
        <v>36</v>
      </c>
      <c r="C42" s="55" t="s">
        <v>346</v>
      </c>
      <c r="D42" s="67">
        <v>166</v>
      </c>
      <c r="E42" s="66" t="s">
        <v>36</v>
      </c>
      <c r="F42" s="66" t="s">
        <v>36</v>
      </c>
      <c r="G42" s="67">
        <v>83</v>
      </c>
      <c r="H42" s="25">
        <v>7</v>
      </c>
      <c r="I42" s="66">
        <f t="shared" si="4"/>
        <v>11.857142857142858</v>
      </c>
      <c r="J42" s="66">
        <v>2</v>
      </c>
      <c r="K42" s="66" t="s">
        <v>36</v>
      </c>
      <c r="L42" s="67">
        <v>87220</v>
      </c>
      <c r="M42" s="67">
        <v>18363</v>
      </c>
      <c r="N42" s="65">
        <v>44008</v>
      </c>
      <c r="O42" s="64" t="s">
        <v>39</v>
      </c>
      <c r="P42" s="61"/>
      <c r="Q42" s="73"/>
      <c r="R42" s="73"/>
      <c r="S42" s="73"/>
      <c r="T42" s="73"/>
      <c r="U42" s="73"/>
      <c r="V42" s="74"/>
      <c r="W42" s="75"/>
      <c r="X42" s="60"/>
      <c r="Y42" s="75"/>
      <c r="Z42" s="74"/>
    </row>
    <row r="43" spans="1:26" ht="25.35" customHeight="1">
      <c r="A43" s="63">
        <v>27</v>
      </c>
      <c r="B43" s="76">
        <v>17</v>
      </c>
      <c r="C43" s="68" t="s">
        <v>522</v>
      </c>
      <c r="D43" s="67">
        <v>129.05000000000001</v>
      </c>
      <c r="E43" s="66">
        <v>498.79999999999995</v>
      </c>
      <c r="F43" s="70">
        <f>(D43-E43)/E43</f>
        <v>-0.74127906976744184</v>
      </c>
      <c r="G43" s="67">
        <v>22</v>
      </c>
      <c r="H43" s="66">
        <v>5</v>
      </c>
      <c r="I43" s="66">
        <f t="shared" si="4"/>
        <v>4.4000000000000004</v>
      </c>
      <c r="J43" s="66">
        <v>1</v>
      </c>
      <c r="K43" s="66">
        <v>4</v>
      </c>
      <c r="L43" s="67">
        <v>11346.97</v>
      </c>
      <c r="M43" s="67">
        <v>1985</v>
      </c>
      <c r="N43" s="65">
        <v>44379</v>
      </c>
      <c r="O43" s="64" t="s">
        <v>50</v>
      </c>
      <c r="P43" s="61"/>
      <c r="Q43" s="73"/>
      <c r="R43" s="73"/>
      <c r="S43" s="73"/>
      <c r="T43" s="73"/>
      <c r="U43" s="73"/>
      <c r="V43" s="74"/>
      <c r="W43" s="75"/>
      <c r="X43" s="60"/>
      <c r="Y43" s="75"/>
      <c r="Z43" s="74"/>
    </row>
    <row r="44" spans="1:26" ht="25.35" customHeight="1">
      <c r="A44" s="63">
        <v>28</v>
      </c>
      <c r="B44" s="63">
        <v>23</v>
      </c>
      <c r="C44" s="71" t="s">
        <v>216</v>
      </c>
      <c r="D44" s="67">
        <v>122</v>
      </c>
      <c r="E44" s="67">
        <v>238</v>
      </c>
      <c r="F44" s="70">
        <f>(D44-E44)/E44</f>
        <v>-0.48739495798319327</v>
      </c>
      <c r="G44" s="67">
        <v>22</v>
      </c>
      <c r="H44" s="66">
        <v>3</v>
      </c>
      <c r="I44" s="66">
        <f t="shared" si="4"/>
        <v>7.333333333333333</v>
      </c>
      <c r="J44" s="66">
        <v>1</v>
      </c>
      <c r="K44" s="66">
        <v>12</v>
      </c>
      <c r="L44" s="67">
        <v>23640</v>
      </c>
      <c r="M44" s="67">
        <v>4156</v>
      </c>
      <c r="N44" s="65">
        <v>44323</v>
      </c>
      <c r="O44" s="64" t="s">
        <v>43</v>
      </c>
      <c r="P44" s="61"/>
      <c r="Q44" s="73"/>
      <c r="R44" s="73"/>
      <c r="S44" s="73"/>
      <c r="T44" s="73"/>
      <c r="U44" s="73"/>
      <c r="V44" s="74"/>
      <c r="W44" s="75"/>
      <c r="X44" s="60"/>
      <c r="Y44" s="75"/>
      <c r="Z44" s="74"/>
    </row>
    <row r="45" spans="1:26" ht="25.35" customHeight="1">
      <c r="A45" s="63">
        <v>29</v>
      </c>
      <c r="B45" s="63">
        <v>25</v>
      </c>
      <c r="C45" s="26" t="s">
        <v>477</v>
      </c>
      <c r="D45" s="67">
        <v>74.489999999999995</v>
      </c>
      <c r="E45" s="67">
        <v>192</v>
      </c>
      <c r="F45" s="70">
        <f>(D45-E45)/E45</f>
        <v>-0.61203125000000003</v>
      </c>
      <c r="G45" s="67">
        <v>17</v>
      </c>
      <c r="H45" s="25">
        <v>8</v>
      </c>
      <c r="I45" s="66">
        <f t="shared" si="4"/>
        <v>2.125</v>
      </c>
      <c r="J45" s="66">
        <v>2</v>
      </c>
      <c r="K45" s="66">
        <v>13</v>
      </c>
      <c r="L45" s="67">
        <v>45043</v>
      </c>
      <c r="M45" s="67">
        <v>9376</v>
      </c>
      <c r="N45" s="65">
        <v>44316</v>
      </c>
      <c r="O45" s="64" t="s">
        <v>43</v>
      </c>
      <c r="P45" s="61"/>
      <c r="Q45" s="73"/>
      <c r="R45" s="73"/>
      <c r="S45" s="73"/>
      <c r="T45" s="73"/>
      <c r="U45" s="73"/>
      <c r="V45" s="74"/>
      <c r="W45" s="75"/>
      <c r="X45" s="75"/>
      <c r="Y45" s="60"/>
      <c r="Z45" s="74"/>
    </row>
    <row r="46" spans="1:26" ht="25.35" customHeight="1">
      <c r="A46" s="63">
        <v>30</v>
      </c>
      <c r="B46" s="63">
        <v>14</v>
      </c>
      <c r="C46" s="68" t="s">
        <v>86</v>
      </c>
      <c r="D46" s="67">
        <v>74</v>
      </c>
      <c r="E46" s="66">
        <v>1314.33</v>
      </c>
      <c r="F46" s="70">
        <f>(D46-E46)/E46</f>
        <v>-0.94369754932170768</v>
      </c>
      <c r="G46" s="67">
        <v>15</v>
      </c>
      <c r="H46" s="66">
        <v>4</v>
      </c>
      <c r="I46" s="66">
        <f t="shared" si="4"/>
        <v>3.75</v>
      </c>
      <c r="J46" s="66">
        <v>1</v>
      </c>
      <c r="K46" s="66">
        <v>3</v>
      </c>
      <c r="L46" s="67">
        <v>6426.18</v>
      </c>
      <c r="M46" s="67">
        <v>1619</v>
      </c>
      <c r="N46" s="65">
        <v>44386</v>
      </c>
      <c r="O46" s="64" t="s">
        <v>41</v>
      </c>
      <c r="P46" s="61"/>
      <c r="Q46" s="73"/>
      <c r="R46" s="73"/>
      <c r="S46" s="73"/>
      <c r="T46" s="73"/>
      <c r="U46" s="73"/>
      <c r="V46" s="74"/>
      <c r="W46" s="75"/>
      <c r="X46" s="74"/>
      <c r="Y46" s="75"/>
      <c r="Z46" s="60"/>
    </row>
    <row r="47" spans="1:26" ht="25.35" customHeight="1">
      <c r="A47" s="41"/>
      <c r="B47" s="41"/>
      <c r="C47" s="52" t="s">
        <v>90</v>
      </c>
      <c r="D47" s="62">
        <f>SUM(D35:D46)</f>
        <v>165301.36999999997</v>
      </c>
      <c r="E47" s="62">
        <f t="shared" ref="E47:G47" si="5">SUM(E35:E46)</f>
        <v>158900.76999999996</v>
      </c>
      <c r="F47" s="62">
        <f t="shared" si="5"/>
        <v>-4.55214193711116</v>
      </c>
      <c r="G47" s="62">
        <f t="shared" si="5"/>
        <v>31598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9" t="s">
        <v>36</v>
      </c>
      <c r="C49" s="68" t="s">
        <v>327</v>
      </c>
      <c r="D49" s="67">
        <v>72</v>
      </c>
      <c r="E49" s="66" t="s">
        <v>36</v>
      </c>
      <c r="F49" s="66" t="s">
        <v>36</v>
      </c>
      <c r="G49" s="67">
        <v>36</v>
      </c>
      <c r="H49" s="66">
        <v>4</v>
      </c>
      <c r="I49" s="66">
        <f>G49/H49</f>
        <v>9</v>
      </c>
      <c r="J49" s="66">
        <v>1</v>
      </c>
      <c r="K49" s="66" t="s">
        <v>36</v>
      </c>
      <c r="L49" s="67">
        <v>115882.42</v>
      </c>
      <c r="M49" s="67">
        <v>23535</v>
      </c>
      <c r="N49" s="65">
        <v>44106</v>
      </c>
      <c r="O49" s="64" t="s">
        <v>50</v>
      </c>
      <c r="P49" s="61"/>
      <c r="Q49" s="73"/>
      <c r="R49" s="73"/>
      <c r="S49" s="73"/>
      <c r="T49" s="73"/>
      <c r="U49" s="73"/>
      <c r="V49" s="74"/>
      <c r="W49" s="75"/>
      <c r="X49" s="75"/>
      <c r="Y49" s="60"/>
      <c r="Z49" s="74"/>
    </row>
    <row r="50" spans="1:26" ht="25.35" customHeight="1">
      <c r="A50" s="63">
        <v>32</v>
      </c>
      <c r="B50" s="76">
        <v>26</v>
      </c>
      <c r="C50" s="68" t="s">
        <v>440</v>
      </c>
      <c r="D50" s="67">
        <v>72</v>
      </c>
      <c r="E50" s="66">
        <v>183</v>
      </c>
      <c r="F50" s="70">
        <f>(D50-E50)/E50</f>
        <v>-0.60655737704918034</v>
      </c>
      <c r="G50" s="67">
        <v>13</v>
      </c>
      <c r="H50" s="66">
        <v>3</v>
      </c>
      <c r="I50" s="66">
        <f>G50/H50</f>
        <v>4.333333333333333</v>
      </c>
      <c r="J50" s="66">
        <v>1</v>
      </c>
      <c r="K50" s="66">
        <v>6</v>
      </c>
      <c r="L50" s="67">
        <v>10980.52</v>
      </c>
      <c r="M50" s="67">
        <v>2054</v>
      </c>
      <c r="N50" s="65">
        <v>44365</v>
      </c>
      <c r="O50" s="64" t="s">
        <v>50</v>
      </c>
      <c r="P50" s="61"/>
      <c r="Q50" s="73"/>
      <c r="R50" s="73"/>
      <c r="S50" s="73"/>
      <c r="T50" s="73"/>
      <c r="U50" s="73"/>
      <c r="V50" s="74"/>
      <c r="W50" s="74"/>
      <c r="X50" s="60"/>
      <c r="Y50" s="75"/>
      <c r="Z50" s="75"/>
    </row>
    <row r="51" spans="1:26" ht="25.35" customHeight="1">
      <c r="A51" s="63">
        <v>33</v>
      </c>
      <c r="B51" s="66" t="s">
        <v>36</v>
      </c>
      <c r="C51" s="27" t="s">
        <v>479</v>
      </c>
      <c r="D51" s="67">
        <v>50</v>
      </c>
      <c r="E51" s="66" t="s">
        <v>36</v>
      </c>
      <c r="F51" s="66" t="s">
        <v>36</v>
      </c>
      <c r="G51" s="67">
        <v>29</v>
      </c>
      <c r="H51" s="25">
        <v>3</v>
      </c>
      <c r="I51" s="66">
        <f>G51/H51</f>
        <v>9.6666666666666661</v>
      </c>
      <c r="J51" s="66">
        <v>1</v>
      </c>
      <c r="K51" s="66" t="s">
        <v>36</v>
      </c>
      <c r="L51" s="67">
        <v>89794</v>
      </c>
      <c r="M51" s="67">
        <v>20939</v>
      </c>
      <c r="N51" s="65">
        <v>43875</v>
      </c>
      <c r="O51" s="64" t="s">
        <v>50</v>
      </c>
      <c r="P51" s="61"/>
      <c r="R51" s="54"/>
      <c r="T51" s="61"/>
      <c r="U51" s="60"/>
      <c r="V51" s="60"/>
      <c r="W51" s="61"/>
      <c r="X51" s="60"/>
      <c r="Y51" s="60"/>
      <c r="Z51" s="60"/>
    </row>
    <row r="52" spans="1:26" ht="25.35" customHeight="1">
      <c r="A52" s="63">
        <v>34</v>
      </c>
      <c r="B52" s="76">
        <v>28</v>
      </c>
      <c r="C52" s="68" t="s">
        <v>523</v>
      </c>
      <c r="D52" s="67">
        <v>49</v>
      </c>
      <c r="E52" s="66">
        <v>129</v>
      </c>
      <c r="F52" s="70">
        <f>(D52-E52)/E52</f>
        <v>-0.62015503875968991</v>
      </c>
      <c r="G52" s="67">
        <v>10</v>
      </c>
      <c r="H52" s="66" t="s">
        <v>36</v>
      </c>
      <c r="I52" s="66" t="s">
        <v>36</v>
      </c>
      <c r="J52" s="66">
        <v>1</v>
      </c>
      <c r="K52" s="66">
        <v>4</v>
      </c>
      <c r="L52" s="67">
        <v>5275</v>
      </c>
      <c r="M52" s="67">
        <v>944</v>
      </c>
      <c r="N52" s="65">
        <v>44379</v>
      </c>
      <c r="O52" s="64" t="s">
        <v>47</v>
      </c>
      <c r="P52" s="61"/>
      <c r="Q52" s="73"/>
      <c r="R52" s="73"/>
      <c r="S52" s="73"/>
      <c r="T52" s="73"/>
      <c r="U52" s="73"/>
      <c r="V52" s="74"/>
      <c r="W52" s="75"/>
      <c r="X52" s="75"/>
      <c r="Y52" s="60"/>
      <c r="Z52" s="74"/>
    </row>
    <row r="53" spans="1:26" ht="25.35" customHeight="1">
      <c r="A53" s="63">
        <v>35</v>
      </c>
      <c r="B53" s="63">
        <v>32</v>
      </c>
      <c r="C53" s="55" t="s">
        <v>458</v>
      </c>
      <c r="D53" s="67">
        <v>45</v>
      </c>
      <c r="E53" s="67">
        <v>35</v>
      </c>
      <c r="F53" s="70">
        <f>(D53-E53)/E53</f>
        <v>0.2857142857142857</v>
      </c>
      <c r="G53" s="67">
        <v>7</v>
      </c>
      <c r="H53" s="66">
        <v>1</v>
      </c>
      <c r="I53" s="66">
        <f>G53/H53</f>
        <v>7</v>
      </c>
      <c r="J53" s="66">
        <v>1</v>
      </c>
      <c r="K53" s="66">
        <v>13</v>
      </c>
      <c r="L53" s="67">
        <v>23358.42</v>
      </c>
      <c r="M53" s="67">
        <v>4228</v>
      </c>
      <c r="N53" s="65">
        <v>44316</v>
      </c>
      <c r="O53" s="64" t="s">
        <v>50</v>
      </c>
      <c r="P53" s="61"/>
      <c r="R53" s="54"/>
      <c r="T53" s="61"/>
      <c r="U53" s="60"/>
      <c r="V53" s="60"/>
      <c r="W53" s="60"/>
      <c r="X53" s="60"/>
      <c r="Y53" s="61"/>
      <c r="Z53" s="60"/>
    </row>
    <row r="54" spans="1:26" ht="25.35" customHeight="1">
      <c r="A54" s="41"/>
      <c r="B54" s="41"/>
      <c r="C54" s="52" t="s">
        <v>309</v>
      </c>
      <c r="D54" s="62">
        <f>SUM(D47:D53)</f>
        <v>165589.36999999997</v>
      </c>
      <c r="E54" s="62">
        <f t="shared" ref="E54:G54" si="6">SUM(E47:E53)</f>
        <v>159247.76999999996</v>
      </c>
      <c r="F54" s="20">
        <f>(D54-E54)/E54</f>
        <v>3.982222168636966E-2</v>
      </c>
      <c r="G54" s="62">
        <f t="shared" si="6"/>
        <v>31693</v>
      </c>
      <c r="H54" s="62"/>
      <c r="I54" s="43"/>
      <c r="J54" s="42"/>
      <c r="K54" s="44"/>
      <c r="L54" s="45"/>
      <c r="M54" s="49"/>
      <c r="N54" s="46"/>
      <c r="O54" s="53"/>
    </row>
    <row r="55" spans="1:26" ht="23.1" customHeight="1"/>
    <row r="56" spans="1:26" ht="17.25" customHeight="1"/>
    <row r="69" spans="16:18">
      <c r="R69" s="61"/>
    </row>
    <row r="72" spans="16:18">
      <c r="P72" s="61"/>
    </row>
    <row r="76" spans="16:18" ht="12" customHeight="1"/>
  </sheetData>
  <sortState xmlns:xlrd2="http://schemas.microsoft.com/office/spreadsheetml/2017/richdata2" ref="B13:O53">
    <sortCondition descending="1" ref="D13:D53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80ECC-BF34-40A5-B6F5-800CD3DEB2DC}">
  <dimension ref="A1:Z74"/>
  <sheetViews>
    <sheetView topLeftCell="A24" zoomScale="60" zoomScaleNormal="60" workbookViewId="0">
      <selection activeCell="C31" sqref="C3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1.44140625" style="1" customWidth="1"/>
    <col min="25" max="25" width="12" style="1" bestFit="1" customWidth="1"/>
    <col min="26" max="26" width="14.88671875" style="1" customWidth="1"/>
    <col min="27" max="16384" width="8.88671875" style="1"/>
  </cols>
  <sheetData>
    <row r="1" spans="1:26" ht="19.5" customHeight="1">
      <c r="E1" s="30" t="s">
        <v>524</v>
      </c>
      <c r="F1" s="30"/>
      <c r="G1" s="30"/>
      <c r="H1" s="30"/>
      <c r="I1" s="30"/>
    </row>
    <row r="2" spans="1:26" ht="19.5" customHeight="1">
      <c r="E2" s="30" t="s">
        <v>525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514</v>
      </c>
      <c r="E6" s="32" t="s">
        <v>526</v>
      </c>
      <c r="F6" s="212"/>
      <c r="G6" s="32" t="s">
        <v>514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>
      <c r="A10" s="207"/>
      <c r="B10" s="207"/>
      <c r="C10" s="212"/>
      <c r="D10" s="84" t="s">
        <v>515</v>
      </c>
      <c r="E10" s="84" t="s">
        <v>527</v>
      </c>
      <c r="F10" s="212"/>
      <c r="G10" s="84" t="s">
        <v>515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60"/>
      <c r="Y12" s="2"/>
      <c r="Z12" s="4"/>
    </row>
    <row r="13" spans="1:26" ht="25.35" customHeight="1">
      <c r="A13" s="63">
        <v>1</v>
      </c>
      <c r="B13" s="77" t="s">
        <v>34</v>
      </c>
      <c r="C13" s="68" t="s">
        <v>437</v>
      </c>
      <c r="D13" s="67">
        <v>59828.39</v>
      </c>
      <c r="E13" s="66" t="s">
        <v>36</v>
      </c>
      <c r="F13" s="66" t="s">
        <v>36</v>
      </c>
      <c r="G13" s="67">
        <v>12142</v>
      </c>
      <c r="H13" s="66">
        <v>317</v>
      </c>
      <c r="I13" s="66">
        <f t="shared" ref="I13:I22" si="0">G13/H13</f>
        <v>38.302839116719241</v>
      </c>
      <c r="J13" s="66">
        <v>15</v>
      </c>
      <c r="K13" s="66">
        <v>1</v>
      </c>
      <c r="L13" s="67">
        <v>65224.41</v>
      </c>
      <c r="M13" s="67">
        <v>13195</v>
      </c>
      <c r="N13" s="65">
        <v>44393</v>
      </c>
      <c r="O13" s="64" t="s">
        <v>56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6" ht="25.35" customHeight="1">
      <c r="A14" s="63">
        <v>2</v>
      </c>
      <c r="B14" s="77" t="s">
        <v>34</v>
      </c>
      <c r="C14" s="68" t="s">
        <v>420</v>
      </c>
      <c r="D14" s="67">
        <v>25359.94</v>
      </c>
      <c r="E14" s="66" t="s">
        <v>36</v>
      </c>
      <c r="F14" s="66" t="s">
        <v>36</v>
      </c>
      <c r="G14" s="67">
        <v>4218</v>
      </c>
      <c r="H14" s="66">
        <v>216</v>
      </c>
      <c r="I14" s="66">
        <f t="shared" si="0"/>
        <v>19.527777777777779</v>
      </c>
      <c r="J14" s="66">
        <v>14</v>
      </c>
      <c r="K14" s="66">
        <v>1</v>
      </c>
      <c r="L14" s="67">
        <v>27342.69</v>
      </c>
      <c r="M14" s="67">
        <v>4410</v>
      </c>
      <c r="N14" s="65">
        <v>44393</v>
      </c>
      <c r="O14" s="64" t="s">
        <v>142</v>
      </c>
      <c r="P14" s="61"/>
      <c r="R14" s="54"/>
      <c r="T14" s="61"/>
      <c r="U14" s="60"/>
      <c r="V14" s="60"/>
      <c r="W14" s="60"/>
      <c r="X14" s="60"/>
      <c r="Y14" s="61"/>
      <c r="Z14" s="60"/>
    </row>
    <row r="15" spans="1:26" ht="25.35" customHeight="1">
      <c r="A15" s="63">
        <v>3</v>
      </c>
      <c r="B15" s="77">
        <v>1</v>
      </c>
      <c r="C15" s="68" t="s">
        <v>489</v>
      </c>
      <c r="D15" s="67">
        <v>19377.810000000001</v>
      </c>
      <c r="E15" s="66">
        <v>53265.64</v>
      </c>
      <c r="F15" s="70">
        <f>(D15-E15)/E15</f>
        <v>-0.63620431482659368</v>
      </c>
      <c r="G15" s="67">
        <v>2959</v>
      </c>
      <c r="H15" s="66">
        <v>224</v>
      </c>
      <c r="I15" s="66">
        <f t="shared" si="0"/>
        <v>13.209821428571429</v>
      </c>
      <c r="J15" s="66">
        <v>15</v>
      </c>
      <c r="K15" s="66">
        <v>2</v>
      </c>
      <c r="L15" s="67">
        <v>72643</v>
      </c>
      <c r="M15" s="67">
        <v>11222</v>
      </c>
      <c r="N15" s="65">
        <v>44386</v>
      </c>
      <c r="O15" s="64" t="s">
        <v>43</v>
      </c>
      <c r="P15" s="61"/>
      <c r="Q15" s="73"/>
      <c r="R15" s="73"/>
      <c r="S15" s="73"/>
      <c r="T15" s="73"/>
      <c r="U15" s="74"/>
      <c r="V15" s="74"/>
      <c r="W15" s="75"/>
      <c r="X15" s="60"/>
      <c r="Y15" s="74"/>
      <c r="Z15" s="75"/>
    </row>
    <row r="16" spans="1:26" ht="25.35" customHeight="1">
      <c r="A16" s="63">
        <v>4</v>
      </c>
      <c r="B16" s="77">
        <v>2</v>
      </c>
      <c r="C16" s="68" t="s">
        <v>486</v>
      </c>
      <c r="D16" s="67">
        <v>18654.310000000001</v>
      </c>
      <c r="E16" s="66">
        <v>26952.959999999999</v>
      </c>
      <c r="F16" s="70">
        <f>(D16-E16)/E16</f>
        <v>-0.30789382687467343</v>
      </c>
      <c r="G16" s="67">
        <v>3035</v>
      </c>
      <c r="H16" s="66">
        <v>166</v>
      </c>
      <c r="I16" s="66">
        <f t="shared" si="0"/>
        <v>18.283132530120483</v>
      </c>
      <c r="J16" s="66">
        <v>10</v>
      </c>
      <c r="K16" s="66">
        <v>4</v>
      </c>
      <c r="L16" s="67">
        <v>178432</v>
      </c>
      <c r="M16" s="67">
        <v>28278</v>
      </c>
      <c r="N16" s="65">
        <v>44372</v>
      </c>
      <c r="O16" s="64" t="s">
        <v>37</v>
      </c>
      <c r="P16" s="61"/>
      <c r="Q16" s="73"/>
      <c r="R16" s="73"/>
      <c r="S16" s="73"/>
      <c r="T16" s="73"/>
      <c r="U16" s="74"/>
      <c r="V16" s="74"/>
      <c r="W16" s="75"/>
      <c r="X16" s="60"/>
      <c r="Y16" s="74"/>
      <c r="Z16" s="75"/>
    </row>
    <row r="17" spans="1:26" ht="25.35" customHeight="1">
      <c r="A17" s="63">
        <v>5</v>
      </c>
      <c r="B17" s="77">
        <v>3</v>
      </c>
      <c r="C17" s="68" t="s">
        <v>456</v>
      </c>
      <c r="D17" s="67">
        <v>6989.05</v>
      </c>
      <c r="E17" s="66">
        <v>12413.02</v>
      </c>
      <c r="F17" s="70">
        <f>(D17-E17)/E17</f>
        <v>-0.43695812944795065</v>
      </c>
      <c r="G17" s="67">
        <v>1529</v>
      </c>
      <c r="H17" s="66">
        <v>119</v>
      </c>
      <c r="I17" s="66">
        <f t="shared" si="0"/>
        <v>12.84873949579832</v>
      </c>
      <c r="J17" s="66">
        <v>11</v>
      </c>
      <c r="K17" s="66">
        <v>3</v>
      </c>
      <c r="L17" s="67">
        <v>38501</v>
      </c>
      <c r="M17" s="67">
        <v>8454</v>
      </c>
      <c r="N17" s="65">
        <v>44379</v>
      </c>
      <c r="O17" s="64" t="s">
        <v>37</v>
      </c>
      <c r="P17" s="61"/>
      <c r="R17" s="54"/>
      <c r="T17" s="61"/>
      <c r="U17" s="60"/>
      <c r="V17" s="60"/>
      <c r="W17" s="60"/>
      <c r="X17" s="60"/>
      <c r="Y17" s="61"/>
      <c r="Z17" s="60"/>
    </row>
    <row r="18" spans="1:26" ht="25.35" customHeight="1">
      <c r="A18" s="63">
        <v>6</v>
      </c>
      <c r="B18" s="77">
        <v>6</v>
      </c>
      <c r="C18" s="68" t="s">
        <v>331</v>
      </c>
      <c r="D18" s="67">
        <v>5384</v>
      </c>
      <c r="E18" s="66">
        <v>7269.44</v>
      </c>
      <c r="F18" s="70">
        <f>(D18-E18)/E18</f>
        <v>-0.25936523308535453</v>
      </c>
      <c r="G18" s="67">
        <v>1116</v>
      </c>
      <c r="H18" s="66">
        <v>68</v>
      </c>
      <c r="I18" s="66">
        <f t="shared" si="0"/>
        <v>16.411764705882351</v>
      </c>
      <c r="J18" s="66">
        <v>9</v>
      </c>
      <c r="K18" s="66">
        <v>7</v>
      </c>
      <c r="L18" s="67">
        <v>77531</v>
      </c>
      <c r="M18" s="67">
        <v>17263</v>
      </c>
      <c r="N18" s="65">
        <v>44351</v>
      </c>
      <c r="O18" s="64" t="s">
        <v>37</v>
      </c>
      <c r="P18" s="61"/>
      <c r="Q18" s="73"/>
      <c r="R18" s="73"/>
      <c r="S18" s="73"/>
      <c r="T18" s="73"/>
      <c r="U18" s="73"/>
      <c r="V18" s="74"/>
      <c r="W18" s="75"/>
      <c r="X18" s="60"/>
      <c r="Y18" s="74"/>
      <c r="Z18" s="75"/>
    </row>
    <row r="19" spans="1:26" ht="25.35" customHeight="1">
      <c r="A19" s="63">
        <v>7</v>
      </c>
      <c r="B19" s="77">
        <v>5</v>
      </c>
      <c r="C19" s="56" t="s">
        <v>333</v>
      </c>
      <c r="D19" s="67">
        <v>5330.51</v>
      </c>
      <c r="E19" s="66">
        <v>8020.84</v>
      </c>
      <c r="F19" s="70">
        <f>(D19-E19)/E19</f>
        <v>-0.33541748744520522</v>
      </c>
      <c r="G19" s="67">
        <v>1159</v>
      </c>
      <c r="H19" s="66">
        <v>95</v>
      </c>
      <c r="I19" s="66">
        <f t="shared" si="0"/>
        <v>12.2</v>
      </c>
      <c r="J19" s="66">
        <v>11</v>
      </c>
      <c r="K19" s="66">
        <v>4</v>
      </c>
      <c r="L19" s="67">
        <v>41831.529999999992</v>
      </c>
      <c r="M19" s="67">
        <v>9345</v>
      </c>
      <c r="N19" s="65">
        <v>44372</v>
      </c>
      <c r="O19" s="64" t="s">
        <v>50</v>
      </c>
      <c r="P19" s="61"/>
      <c r="R19" s="54"/>
      <c r="T19" s="61"/>
      <c r="U19" s="60"/>
      <c r="V19" s="60"/>
      <c r="W19" s="60"/>
      <c r="X19" s="60"/>
      <c r="Y19" s="61"/>
      <c r="Z19" s="60"/>
    </row>
    <row r="20" spans="1:26" ht="25.35" customHeight="1">
      <c r="A20" s="63">
        <v>8</v>
      </c>
      <c r="B20" s="79" t="s">
        <v>58</v>
      </c>
      <c r="C20" s="55" t="s">
        <v>395</v>
      </c>
      <c r="D20" s="67">
        <v>3890.22</v>
      </c>
      <c r="E20" s="66" t="s">
        <v>36</v>
      </c>
      <c r="F20" s="66" t="s">
        <v>36</v>
      </c>
      <c r="G20" s="67">
        <v>804</v>
      </c>
      <c r="H20" s="25">
        <v>8</v>
      </c>
      <c r="I20" s="66">
        <f t="shared" si="0"/>
        <v>100.5</v>
      </c>
      <c r="J20" s="66">
        <v>7</v>
      </c>
      <c r="K20" s="66">
        <v>0</v>
      </c>
      <c r="L20" s="67">
        <v>3890</v>
      </c>
      <c r="M20" s="67">
        <v>804</v>
      </c>
      <c r="N20" s="65" t="s">
        <v>60</v>
      </c>
      <c r="O20" s="64" t="s">
        <v>43</v>
      </c>
      <c r="P20" s="61"/>
      <c r="R20" s="54"/>
      <c r="T20" s="61"/>
      <c r="U20" s="60"/>
      <c r="V20" s="60"/>
      <c r="W20" s="60"/>
      <c r="X20" s="60"/>
      <c r="Y20" s="61"/>
      <c r="Z20" s="60"/>
    </row>
    <row r="21" spans="1:26" ht="25.35" customHeight="1">
      <c r="A21" s="63">
        <v>9</v>
      </c>
      <c r="B21" s="77">
        <v>10</v>
      </c>
      <c r="C21" s="68" t="s">
        <v>487</v>
      </c>
      <c r="D21" s="67">
        <v>3164.53</v>
      </c>
      <c r="E21" s="66">
        <v>4524.6000000000004</v>
      </c>
      <c r="F21" s="70">
        <f>(D21-E21)/E21</f>
        <v>-0.30059452769305572</v>
      </c>
      <c r="G21" s="67">
        <v>481</v>
      </c>
      <c r="H21" s="66">
        <v>25</v>
      </c>
      <c r="I21" s="66">
        <f t="shared" si="0"/>
        <v>19.239999999999998</v>
      </c>
      <c r="J21" s="66">
        <v>5</v>
      </c>
      <c r="K21" s="66">
        <v>7</v>
      </c>
      <c r="L21" s="67">
        <v>105376.81</v>
      </c>
      <c r="M21" s="67">
        <v>16879</v>
      </c>
      <c r="N21" s="65">
        <v>44351</v>
      </c>
      <c r="O21" s="64" t="s">
        <v>56</v>
      </c>
      <c r="P21" s="61"/>
      <c r="Q21" s="73"/>
      <c r="R21" s="73"/>
      <c r="S21" s="73"/>
      <c r="T21" s="73"/>
      <c r="U21" s="73"/>
      <c r="V21" s="74"/>
      <c r="W21" s="75"/>
      <c r="X21" s="74"/>
      <c r="Y21" s="60"/>
      <c r="Z21" s="75"/>
    </row>
    <row r="22" spans="1:26" ht="25.35" customHeight="1">
      <c r="A22" s="63">
        <v>10</v>
      </c>
      <c r="B22" s="77">
        <v>4</v>
      </c>
      <c r="C22" s="68" t="s">
        <v>516</v>
      </c>
      <c r="D22" s="67">
        <v>3029.25</v>
      </c>
      <c r="E22" s="66">
        <v>10036.84</v>
      </c>
      <c r="F22" s="70">
        <f>(D22-E22)/E22</f>
        <v>-0.69818687953579017</v>
      </c>
      <c r="G22" s="67">
        <v>469</v>
      </c>
      <c r="H22" s="66">
        <v>42</v>
      </c>
      <c r="I22" s="66">
        <f t="shared" si="0"/>
        <v>11.166666666666666</v>
      </c>
      <c r="J22" s="66">
        <v>5</v>
      </c>
      <c r="K22" s="66">
        <v>3</v>
      </c>
      <c r="L22" s="67">
        <v>28188</v>
      </c>
      <c r="M22" s="67">
        <v>4682</v>
      </c>
      <c r="N22" s="65">
        <v>44379</v>
      </c>
      <c r="O22" s="64" t="s">
        <v>37</v>
      </c>
      <c r="P22" s="61"/>
      <c r="Q22" s="73"/>
      <c r="R22" s="73"/>
      <c r="T22" s="73"/>
      <c r="U22" s="73"/>
      <c r="V22" s="74"/>
      <c r="W22" s="75"/>
      <c r="X22" s="74"/>
      <c r="Y22" s="60"/>
      <c r="Z22" s="75"/>
    </row>
    <row r="23" spans="1:26" ht="25.35" customHeight="1">
      <c r="A23" s="41"/>
      <c r="B23" s="41"/>
      <c r="C23" s="52" t="s">
        <v>52</v>
      </c>
      <c r="D23" s="62">
        <f>SUM(D13:D22)</f>
        <v>151008.01</v>
      </c>
      <c r="E23" s="62">
        <f>SUM(E13:E22)</f>
        <v>122483.34000000001</v>
      </c>
      <c r="F23" s="72">
        <f>(D23-E23)/E23</f>
        <v>0.23288612149211474</v>
      </c>
      <c r="G23" s="62">
        <f>SUM(G13:G22)</f>
        <v>27912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 t="s">
        <v>34</v>
      </c>
      <c r="C25" s="68" t="s">
        <v>502</v>
      </c>
      <c r="D25" s="67">
        <v>2999.08</v>
      </c>
      <c r="E25" s="66" t="s">
        <v>36</v>
      </c>
      <c r="F25" s="66" t="s">
        <v>36</v>
      </c>
      <c r="G25" s="67">
        <v>560</v>
      </c>
      <c r="H25" s="66">
        <v>66</v>
      </c>
      <c r="I25" s="66">
        <f t="shared" ref="I25:I33" si="1">G25/H25</f>
        <v>8.4848484848484844</v>
      </c>
      <c r="J25" s="66">
        <v>11</v>
      </c>
      <c r="K25" s="66">
        <v>1</v>
      </c>
      <c r="L25" s="67">
        <v>2999.08</v>
      </c>
      <c r="M25" s="67">
        <v>560</v>
      </c>
      <c r="N25" s="65">
        <v>44393</v>
      </c>
      <c r="O25" s="64" t="s">
        <v>80</v>
      </c>
      <c r="P25" s="61"/>
      <c r="Q25" s="73"/>
      <c r="R25" s="73"/>
      <c r="S25" s="73"/>
      <c r="T25" s="73"/>
      <c r="U25" s="73"/>
      <c r="V25" s="74"/>
      <c r="W25" s="75"/>
      <c r="X25" s="60"/>
      <c r="Y25" s="74"/>
      <c r="Z25" s="75"/>
    </row>
    <row r="26" spans="1:26" ht="25.35" customHeight="1">
      <c r="A26" s="63">
        <v>12</v>
      </c>
      <c r="B26" s="77">
        <v>8</v>
      </c>
      <c r="C26" s="68" t="s">
        <v>517</v>
      </c>
      <c r="D26" s="67">
        <v>2113.04</v>
      </c>
      <c r="E26" s="66">
        <v>5040.5</v>
      </c>
      <c r="F26" s="70">
        <f>(D26-E26)/E26</f>
        <v>-0.58078762027576625</v>
      </c>
      <c r="G26" s="67">
        <v>461</v>
      </c>
      <c r="H26" s="66">
        <v>38</v>
      </c>
      <c r="I26" s="66">
        <f t="shared" si="1"/>
        <v>12.131578947368421</v>
      </c>
      <c r="J26" s="66">
        <v>6</v>
      </c>
      <c r="K26" s="66">
        <v>6</v>
      </c>
      <c r="L26" s="67">
        <v>66962.33</v>
      </c>
      <c r="M26" s="67">
        <v>14647</v>
      </c>
      <c r="N26" s="65">
        <v>44358</v>
      </c>
      <c r="O26" s="64" t="s">
        <v>142</v>
      </c>
      <c r="P26" s="61"/>
      <c r="Q26" s="73"/>
      <c r="R26" s="73"/>
      <c r="S26" s="73"/>
      <c r="T26" s="73"/>
      <c r="U26" s="73"/>
      <c r="V26" s="74"/>
      <c r="W26" s="75"/>
      <c r="X26" s="60"/>
      <c r="Y26" s="74"/>
      <c r="Z26" s="75"/>
    </row>
    <row r="27" spans="1:26" ht="25.35" customHeight="1">
      <c r="A27" s="63">
        <v>13</v>
      </c>
      <c r="B27" s="77" t="s">
        <v>34</v>
      </c>
      <c r="C27" s="68" t="s">
        <v>521</v>
      </c>
      <c r="D27" s="67">
        <v>2079.9899999999998</v>
      </c>
      <c r="E27" s="66" t="s">
        <v>36</v>
      </c>
      <c r="F27" s="66" t="s">
        <v>36</v>
      </c>
      <c r="G27" s="67">
        <v>347</v>
      </c>
      <c r="H27" s="66">
        <v>110</v>
      </c>
      <c r="I27" s="66">
        <f t="shared" si="1"/>
        <v>3.1545454545454548</v>
      </c>
      <c r="J27" s="66">
        <v>12</v>
      </c>
      <c r="K27" s="66">
        <v>1</v>
      </c>
      <c r="L27" s="67">
        <v>2079.9899999999998</v>
      </c>
      <c r="M27" s="67">
        <v>347</v>
      </c>
      <c r="N27" s="65">
        <v>44393</v>
      </c>
      <c r="O27" s="64" t="s">
        <v>50</v>
      </c>
      <c r="P27" s="61"/>
      <c r="Q27" s="73"/>
      <c r="R27" s="73"/>
      <c r="S27" s="73"/>
      <c r="T27" s="73"/>
      <c r="U27" s="73"/>
      <c r="V27" s="74"/>
      <c r="W27" s="75"/>
      <c r="X27" s="60"/>
      <c r="Y27" s="74"/>
      <c r="Z27" s="75"/>
    </row>
    <row r="28" spans="1:26" ht="25.35" customHeight="1">
      <c r="A28" s="63">
        <v>14</v>
      </c>
      <c r="B28" s="77">
        <v>9</v>
      </c>
      <c r="C28" s="68" t="s">
        <v>86</v>
      </c>
      <c r="D28" s="67">
        <v>1314.33</v>
      </c>
      <c r="E28" s="66">
        <v>5037.8599999999997</v>
      </c>
      <c r="F28" s="70">
        <f t="shared" ref="F28:F35" si="2">(D28-E28)/E28</f>
        <v>-0.73910946314506554</v>
      </c>
      <c r="G28" s="67">
        <v>336</v>
      </c>
      <c r="H28" s="66">
        <v>89</v>
      </c>
      <c r="I28" s="66">
        <f t="shared" si="1"/>
        <v>3.7752808988764044</v>
      </c>
      <c r="J28" s="66">
        <v>12</v>
      </c>
      <c r="K28" s="66">
        <v>2</v>
      </c>
      <c r="L28" s="67">
        <v>6352.18</v>
      </c>
      <c r="M28" s="67">
        <v>1604</v>
      </c>
      <c r="N28" s="65">
        <v>44386</v>
      </c>
      <c r="O28" s="64" t="s">
        <v>41</v>
      </c>
      <c r="P28" s="61"/>
      <c r="Q28" s="73"/>
      <c r="R28" s="73"/>
      <c r="S28" s="73"/>
      <c r="T28" s="73"/>
      <c r="U28" s="73"/>
      <c r="V28" s="74"/>
      <c r="W28" s="75"/>
      <c r="X28" s="60"/>
      <c r="Y28" s="74"/>
      <c r="Z28" s="75"/>
    </row>
    <row r="29" spans="1:26" ht="25.35" customHeight="1">
      <c r="A29" s="63">
        <v>15</v>
      </c>
      <c r="B29" s="77">
        <v>12</v>
      </c>
      <c r="C29" s="68" t="s">
        <v>393</v>
      </c>
      <c r="D29" s="67">
        <v>636</v>
      </c>
      <c r="E29" s="67">
        <v>2942.81</v>
      </c>
      <c r="F29" s="70">
        <f t="shared" si="2"/>
        <v>-0.78388003302965537</v>
      </c>
      <c r="G29" s="67">
        <v>101</v>
      </c>
      <c r="H29" s="66">
        <v>5</v>
      </c>
      <c r="I29" s="66">
        <f t="shared" si="1"/>
        <v>20.2</v>
      </c>
      <c r="J29" s="66">
        <v>2</v>
      </c>
      <c r="K29" s="66">
        <v>8</v>
      </c>
      <c r="L29" s="67">
        <v>106602</v>
      </c>
      <c r="M29" s="67">
        <v>16977</v>
      </c>
      <c r="N29" s="65">
        <v>44344</v>
      </c>
      <c r="O29" s="64" t="s">
        <v>39</v>
      </c>
      <c r="P29" s="61"/>
      <c r="Q29" s="73"/>
      <c r="R29" s="73"/>
      <c r="S29" s="73"/>
      <c r="T29" s="73"/>
      <c r="U29" s="73"/>
      <c r="V29" s="74"/>
      <c r="W29" s="75"/>
      <c r="X29" s="60"/>
      <c r="Y29" s="74"/>
      <c r="Z29" s="75"/>
    </row>
    <row r="30" spans="1:26" ht="25.35" customHeight="1">
      <c r="A30" s="63">
        <v>16</v>
      </c>
      <c r="B30" s="77">
        <v>15</v>
      </c>
      <c r="C30" s="68" t="s">
        <v>467</v>
      </c>
      <c r="D30" s="67">
        <v>558</v>
      </c>
      <c r="E30" s="66">
        <v>1606</v>
      </c>
      <c r="F30" s="70">
        <f t="shared" si="2"/>
        <v>-0.65255292652552932</v>
      </c>
      <c r="G30" s="67">
        <v>100</v>
      </c>
      <c r="H30" s="66">
        <v>6</v>
      </c>
      <c r="I30" s="66">
        <f t="shared" si="1"/>
        <v>16.666666666666668</v>
      </c>
      <c r="J30" s="66">
        <v>2</v>
      </c>
      <c r="K30" s="66">
        <v>3</v>
      </c>
      <c r="L30" s="67">
        <v>5667.58</v>
      </c>
      <c r="M30" s="67">
        <v>1082</v>
      </c>
      <c r="N30" s="65">
        <v>44379</v>
      </c>
      <c r="O30" s="64" t="s">
        <v>120</v>
      </c>
      <c r="P30" s="61"/>
      <c r="Q30" s="73"/>
      <c r="R30" s="73"/>
      <c r="S30" s="73"/>
      <c r="T30" s="73"/>
      <c r="U30" s="73"/>
      <c r="V30" s="74"/>
      <c r="W30" s="75"/>
      <c r="X30" s="74"/>
      <c r="Y30" s="60"/>
      <c r="Z30" s="75"/>
    </row>
    <row r="31" spans="1:26" ht="25.35" customHeight="1">
      <c r="A31" s="63">
        <v>17</v>
      </c>
      <c r="B31" s="77">
        <v>11</v>
      </c>
      <c r="C31" s="68" t="s">
        <v>522</v>
      </c>
      <c r="D31" s="67">
        <v>498.79999999999995</v>
      </c>
      <c r="E31" s="66">
        <v>3843.54</v>
      </c>
      <c r="F31" s="70">
        <f t="shared" si="2"/>
        <v>-0.87022380409726441</v>
      </c>
      <c r="G31" s="67">
        <v>84</v>
      </c>
      <c r="H31" s="66">
        <v>9</v>
      </c>
      <c r="I31" s="66">
        <f t="shared" si="1"/>
        <v>9.3333333333333339</v>
      </c>
      <c r="J31" s="66">
        <v>2</v>
      </c>
      <c r="K31" s="66">
        <v>3</v>
      </c>
      <c r="L31" s="67">
        <v>11217.92</v>
      </c>
      <c r="M31" s="67">
        <v>1963</v>
      </c>
      <c r="N31" s="65">
        <v>44379</v>
      </c>
      <c r="O31" s="64" t="s">
        <v>50</v>
      </c>
      <c r="P31" s="61"/>
      <c r="Q31" s="73"/>
      <c r="R31" s="73"/>
      <c r="S31" s="73"/>
      <c r="T31" s="73"/>
      <c r="U31" s="73"/>
      <c r="V31" s="74"/>
      <c r="W31" s="75"/>
      <c r="X31" s="60"/>
      <c r="Y31" s="74"/>
      <c r="Z31" s="75"/>
    </row>
    <row r="32" spans="1:26" ht="25.35" customHeight="1">
      <c r="A32" s="63">
        <v>18</v>
      </c>
      <c r="B32" s="78">
        <v>17</v>
      </c>
      <c r="C32" s="68" t="s">
        <v>518</v>
      </c>
      <c r="D32" s="67">
        <v>475.49</v>
      </c>
      <c r="E32" s="67">
        <v>721.47</v>
      </c>
      <c r="F32" s="70">
        <f t="shared" si="2"/>
        <v>-0.34094279734431093</v>
      </c>
      <c r="G32" s="67">
        <v>99</v>
      </c>
      <c r="H32" s="66">
        <v>7</v>
      </c>
      <c r="I32" s="66">
        <f t="shared" si="1"/>
        <v>14.142857142857142</v>
      </c>
      <c r="J32" s="66">
        <v>2</v>
      </c>
      <c r="K32" s="66">
        <v>8</v>
      </c>
      <c r="L32" s="67">
        <v>25546</v>
      </c>
      <c r="M32" s="67">
        <v>4489</v>
      </c>
      <c r="N32" s="65">
        <v>44344</v>
      </c>
      <c r="O32" s="64" t="s">
        <v>43</v>
      </c>
      <c r="P32" s="61"/>
      <c r="Q32" s="73"/>
      <c r="R32" s="73"/>
      <c r="S32" s="73"/>
      <c r="T32" s="73"/>
      <c r="U32" s="73"/>
      <c r="V32" s="74"/>
      <c r="W32" s="75"/>
      <c r="X32" s="60"/>
      <c r="Y32" s="74"/>
      <c r="Z32" s="75"/>
    </row>
    <row r="33" spans="1:26" ht="25.35" customHeight="1">
      <c r="A33" s="63">
        <v>19</v>
      </c>
      <c r="B33" s="77">
        <v>18</v>
      </c>
      <c r="C33" s="68" t="s">
        <v>520</v>
      </c>
      <c r="D33" s="67">
        <v>405.25</v>
      </c>
      <c r="E33" s="67">
        <v>516</v>
      </c>
      <c r="F33" s="70">
        <f t="shared" si="2"/>
        <v>-0.21463178294573643</v>
      </c>
      <c r="G33" s="67">
        <v>90</v>
      </c>
      <c r="H33" s="66">
        <v>6</v>
      </c>
      <c r="I33" s="66">
        <f t="shared" si="1"/>
        <v>15</v>
      </c>
      <c r="J33" s="66">
        <v>1</v>
      </c>
      <c r="K33" s="66">
        <v>9</v>
      </c>
      <c r="L33" s="67">
        <v>54860</v>
      </c>
      <c r="M33" s="67">
        <v>11867</v>
      </c>
      <c r="N33" s="65">
        <v>44337</v>
      </c>
      <c r="O33" s="64" t="s">
        <v>43</v>
      </c>
      <c r="P33" s="61"/>
      <c r="Q33" s="73"/>
      <c r="R33" s="73"/>
      <c r="S33" s="73"/>
      <c r="T33" s="73"/>
      <c r="U33" s="73"/>
      <c r="V33" s="74"/>
      <c r="W33" s="75"/>
      <c r="X33" s="60"/>
      <c r="Y33" s="74"/>
      <c r="Z33" s="75"/>
    </row>
    <row r="34" spans="1:26" ht="25.35" customHeight="1">
      <c r="A34" s="63">
        <v>20</v>
      </c>
      <c r="B34" s="77">
        <v>13</v>
      </c>
      <c r="C34" s="26" t="s">
        <v>519</v>
      </c>
      <c r="D34" s="67">
        <v>348</v>
      </c>
      <c r="E34" s="66">
        <v>2239</v>
      </c>
      <c r="F34" s="70">
        <f t="shared" si="2"/>
        <v>-0.84457347029924068</v>
      </c>
      <c r="G34" s="67">
        <v>60</v>
      </c>
      <c r="H34" s="66" t="s">
        <v>36</v>
      </c>
      <c r="I34" s="66" t="s">
        <v>36</v>
      </c>
      <c r="J34" s="66">
        <v>1</v>
      </c>
      <c r="K34" s="66">
        <v>5</v>
      </c>
      <c r="L34" s="67">
        <v>33801</v>
      </c>
      <c r="M34" s="67">
        <v>5704</v>
      </c>
      <c r="N34" s="65">
        <v>44365</v>
      </c>
      <c r="O34" s="64" t="s">
        <v>47</v>
      </c>
      <c r="P34" s="61"/>
      <c r="Q34" s="73"/>
      <c r="R34" s="73"/>
      <c r="S34" s="73"/>
      <c r="T34" s="73"/>
      <c r="U34" s="73"/>
      <c r="V34" s="74"/>
      <c r="W34" s="75"/>
      <c r="X34" s="75"/>
      <c r="Y34" s="74"/>
      <c r="Z34" s="60"/>
    </row>
    <row r="35" spans="1:26" ht="25.35" customHeight="1">
      <c r="A35" s="41"/>
      <c r="B35" s="41"/>
      <c r="C35" s="52" t="s">
        <v>66</v>
      </c>
      <c r="D35" s="62">
        <f>SUM(D23:D34)</f>
        <v>162435.98999999996</v>
      </c>
      <c r="E35" s="62">
        <f>SUM(E23:E34)</f>
        <v>144430.52000000002</v>
      </c>
      <c r="F35" s="72">
        <f t="shared" si="2"/>
        <v>0.12466527157833358</v>
      </c>
      <c r="G35" s="62">
        <f>SUM(G23:G34)</f>
        <v>30150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7">
        <v>23</v>
      </c>
      <c r="C37" s="55" t="s">
        <v>305</v>
      </c>
      <c r="D37" s="67">
        <v>291</v>
      </c>
      <c r="E37" s="67">
        <v>216</v>
      </c>
      <c r="F37" s="70">
        <f>(D37-E37)/E37</f>
        <v>0.34722222222222221</v>
      </c>
      <c r="G37" s="67">
        <v>58</v>
      </c>
      <c r="H37" s="66" t="s">
        <v>36</v>
      </c>
      <c r="I37" s="66" t="s">
        <v>36</v>
      </c>
      <c r="J37" s="66">
        <v>1</v>
      </c>
      <c r="K37" s="66">
        <v>10</v>
      </c>
      <c r="L37" s="67">
        <v>5058.92</v>
      </c>
      <c r="M37" s="67">
        <v>1008</v>
      </c>
      <c r="N37" s="65">
        <v>44330</v>
      </c>
      <c r="O37" s="64" t="s">
        <v>82</v>
      </c>
      <c r="P37" s="61"/>
      <c r="Q37" s="73"/>
      <c r="R37" s="73"/>
      <c r="S37" s="73"/>
      <c r="T37" s="73"/>
      <c r="U37" s="73"/>
      <c r="V37" s="74"/>
      <c r="W37" s="75"/>
      <c r="X37" s="74"/>
      <c r="Y37" s="60"/>
      <c r="Z37" s="75"/>
    </row>
    <row r="38" spans="1:26" ht="25.35" customHeight="1">
      <c r="A38" s="63">
        <v>22</v>
      </c>
      <c r="B38" s="77">
        <v>21</v>
      </c>
      <c r="C38" s="55" t="s">
        <v>448</v>
      </c>
      <c r="D38" s="67">
        <v>270</v>
      </c>
      <c r="E38" s="66">
        <v>235</v>
      </c>
      <c r="F38" s="70">
        <f>(D38-E38)/E38</f>
        <v>0.14893617021276595</v>
      </c>
      <c r="G38" s="67">
        <v>50</v>
      </c>
      <c r="H38" s="66">
        <v>6</v>
      </c>
      <c r="I38" s="66">
        <f t="shared" ref="I38:I43" si="3">G38/H38</f>
        <v>8.3333333333333339</v>
      </c>
      <c r="J38" s="66">
        <v>2</v>
      </c>
      <c r="K38" s="66">
        <v>12</v>
      </c>
      <c r="L38" s="67">
        <v>28821.919999999998</v>
      </c>
      <c r="M38" s="67">
        <v>5089</v>
      </c>
      <c r="N38" s="65">
        <v>44316</v>
      </c>
      <c r="O38" s="64" t="s">
        <v>80</v>
      </c>
      <c r="P38" s="61"/>
      <c r="Q38" s="73"/>
      <c r="R38" s="73"/>
      <c r="S38" s="73"/>
      <c r="T38" s="73"/>
      <c r="U38" s="73"/>
      <c r="V38" s="74"/>
      <c r="W38" s="75"/>
      <c r="X38" s="75"/>
      <c r="Y38" s="74"/>
      <c r="Z38" s="60"/>
    </row>
    <row r="39" spans="1:26" ht="25.35" customHeight="1">
      <c r="A39" s="63">
        <v>23</v>
      </c>
      <c r="B39" s="78">
        <v>26</v>
      </c>
      <c r="C39" s="71" t="s">
        <v>216</v>
      </c>
      <c r="D39" s="67">
        <v>238</v>
      </c>
      <c r="E39" s="67">
        <v>140</v>
      </c>
      <c r="F39" s="70">
        <f>(D39-E39)/E39</f>
        <v>0.7</v>
      </c>
      <c r="G39" s="67">
        <v>42</v>
      </c>
      <c r="H39" s="66">
        <v>3</v>
      </c>
      <c r="I39" s="66">
        <f t="shared" si="3"/>
        <v>14</v>
      </c>
      <c r="J39" s="66">
        <v>1</v>
      </c>
      <c r="K39" s="66">
        <v>11</v>
      </c>
      <c r="L39" s="67">
        <v>23518</v>
      </c>
      <c r="M39" s="67">
        <v>4134</v>
      </c>
      <c r="N39" s="65">
        <v>44323</v>
      </c>
      <c r="O39" s="64" t="s">
        <v>43</v>
      </c>
      <c r="P39" s="61"/>
      <c r="Q39" s="73"/>
      <c r="R39" s="73"/>
      <c r="S39" s="73"/>
      <c r="T39" s="73"/>
      <c r="U39" s="73"/>
      <c r="V39" s="74"/>
      <c r="W39" s="74"/>
      <c r="X39" s="60"/>
      <c r="Y39" s="75"/>
      <c r="Z39" s="75"/>
    </row>
    <row r="40" spans="1:26" ht="25.35" customHeight="1">
      <c r="A40" s="63">
        <v>24</v>
      </c>
      <c r="B40" s="69" t="s">
        <v>36</v>
      </c>
      <c r="C40" s="55" t="s">
        <v>478</v>
      </c>
      <c r="D40" s="67">
        <v>204.1</v>
      </c>
      <c r="E40" s="66" t="s">
        <v>36</v>
      </c>
      <c r="F40" s="66" t="s">
        <v>36</v>
      </c>
      <c r="G40" s="67">
        <v>99</v>
      </c>
      <c r="H40" s="25">
        <v>8</v>
      </c>
      <c r="I40" s="66">
        <f t="shared" si="3"/>
        <v>12.375</v>
      </c>
      <c r="J40" s="66">
        <v>2</v>
      </c>
      <c r="K40" s="66" t="s">
        <v>36</v>
      </c>
      <c r="L40" s="67">
        <v>246268</v>
      </c>
      <c r="M40" s="67">
        <v>51152</v>
      </c>
      <c r="N40" s="65">
        <v>43840</v>
      </c>
      <c r="O40" s="64" t="s">
        <v>43</v>
      </c>
      <c r="P40" s="61"/>
      <c r="Q40" s="73"/>
      <c r="R40" s="73"/>
      <c r="S40" s="73"/>
      <c r="T40" s="73"/>
      <c r="U40" s="73"/>
      <c r="V40" s="74"/>
      <c r="W40" s="75"/>
      <c r="X40" s="74"/>
      <c r="Y40" s="60"/>
      <c r="Z40" s="75"/>
    </row>
    <row r="41" spans="1:26" ht="25.35" customHeight="1">
      <c r="A41" s="63">
        <v>25</v>
      </c>
      <c r="B41" s="78">
        <v>19</v>
      </c>
      <c r="C41" s="26" t="s">
        <v>477</v>
      </c>
      <c r="D41" s="67">
        <v>192</v>
      </c>
      <c r="E41" s="67">
        <v>276.97000000000003</v>
      </c>
      <c r="F41" s="70">
        <f>(D41-E41)/E41</f>
        <v>-0.30678412824493634</v>
      </c>
      <c r="G41" s="67">
        <v>44</v>
      </c>
      <c r="H41" s="25">
        <v>7</v>
      </c>
      <c r="I41" s="66">
        <f t="shared" si="3"/>
        <v>6.2857142857142856</v>
      </c>
      <c r="J41" s="66">
        <v>2</v>
      </c>
      <c r="K41" s="66">
        <v>12</v>
      </c>
      <c r="L41" s="67">
        <v>44969</v>
      </c>
      <c r="M41" s="67">
        <v>9359</v>
      </c>
      <c r="N41" s="65">
        <v>44316</v>
      </c>
      <c r="O41" s="64" t="s">
        <v>43</v>
      </c>
      <c r="P41" s="61"/>
      <c r="R41" s="54"/>
      <c r="T41" s="61"/>
      <c r="U41" s="60"/>
      <c r="V41" s="60"/>
      <c r="W41" s="61"/>
      <c r="X41" s="60"/>
      <c r="Y41" s="60"/>
      <c r="Z41" s="60"/>
    </row>
    <row r="42" spans="1:26" ht="25.35" customHeight="1">
      <c r="A42" s="63">
        <v>26</v>
      </c>
      <c r="B42" s="78">
        <v>25</v>
      </c>
      <c r="C42" s="68" t="s">
        <v>440</v>
      </c>
      <c r="D42" s="67">
        <v>183</v>
      </c>
      <c r="E42" s="66">
        <v>141</v>
      </c>
      <c r="F42" s="70">
        <f>(D42-E42)/E42</f>
        <v>0.2978723404255319</v>
      </c>
      <c r="G42" s="67">
        <v>33</v>
      </c>
      <c r="H42" s="66">
        <v>4</v>
      </c>
      <c r="I42" s="66">
        <f t="shared" si="3"/>
        <v>8.25</v>
      </c>
      <c r="J42" s="66">
        <v>1</v>
      </c>
      <c r="K42" s="66">
        <v>5</v>
      </c>
      <c r="L42" s="67">
        <v>10908.52</v>
      </c>
      <c r="M42" s="67">
        <v>2041</v>
      </c>
      <c r="N42" s="65">
        <v>44365</v>
      </c>
      <c r="O42" s="64" t="s">
        <v>50</v>
      </c>
      <c r="P42" s="61"/>
      <c r="Q42" s="73"/>
      <c r="R42" s="73"/>
      <c r="S42" s="73"/>
      <c r="T42" s="73"/>
      <c r="U42" s="73"/>
      <c r="V42" s="74"/>
      <c r="W42" s="75"/>
      <c r="X42" s="75"/>
      <c r="Y42" s="74"/>
      <c r="Z42" s="60"/>
    </row>
    <row r="43" spans="1:26" ht="25.35" customHeight="1">
      <c r="A43" s="63">
        <v>27</v>
      </c>
      <c r="B43" s="77">
        <v>20</v>
      </c>
      <c r="C43" s="68" t="s">
        <v>528</v>
      </c>
      <c r="D43" s="67">
        <v>159.25</v>
      </c>
      <c r="E43" s="66">
        <v>244.9</v>
      </c>
      <c r="F43" s="70">
        <f>(D43-E43)/E43</f>
        <v>-0.34973458554512049</v>
      </c>
      <c r="G43" s="67">
        <v>28</v>
      </c>
      <c r="H43" s="66">
        <v>6</v>
      </c>
      <c r="I43" s="66">
        <f t="shared" si="3"/>
        <v>4.666666666666667</v>
      </c>
      <c r="J43" s="66">
        <v>3</v>
      </c>
      <c r="K43" s="66">
        <v>3</v>
      </c>
      <c r="L43" s="67">
        <v>2899</v>
      </c>
      <c r="M43" s="67">
        <v>496</v>
      </c>
      <c r="N43" s="65">
        <v>44379</v>
      </c>
      <c r="O43" s="64" t="s">
        <v>84</v>
      </c>
      <c r="P43" s="61"/>
      <c r="Q43" s="73"/>
      <c r="R43" s="73"/>
      <c r="S43" s="73"/>
      <c r="T43" s="73"/>
      <c r="U43" s="73"/>
      <c r="V43" s="74"/>
      <c r="W43" s="75"/>
      <c r="X43" s="60"/>
      <c r="Y43" s="74"/>
      <c r="Z43" s="75"/>
    </row>
    <row r="44" spans="1:26" ht="25.35" customHeight="1">
      <c r="A44" s="63">
        <v>28</v>
      </c>
      <c r="B44" s="77">
        <v>16</v>
      </c>
      <c r="C44" s="68" t="s">
        <v>523</v>
      </c>
      <c r="D44" s="67">
        <v>129</v>
      </c>
      <c r="E44" s="66">
        <v>943</v>
      </c>
      <c r="F44" s="70">
        <f>(D44-E44)/E44</f>
        <v>-0.86320254506892891</v>
      </c>
      <c r="G44" s="67">
        <v>22</v>
      </c>
      <c r="H44" s="66" t="s">
        <v>36</v>
      </c>
      <c r="I44" s="66" t="s">
        <v>36</v>
      </c>
      <c r="J44" s="66">
        <v>1</v>
      </c>
      <c r="K44" s="66">
        <v>3</v>
      </c>
      <c r="L44" s="67" t="s">
        <v>529</v>
      </c>
      <c r="M44" s="67">
        <v>943</v>
      </c>
      <c r="N44" s="65">
        <v>44379</v>
      </c>
      <c r="O44" s="64" t="s">
        <v>47</v>
      </c>
      <c r="P44" s="61"/>
      <c r="R44" s="54"/>
      <c r="T44" s="61"/>
      <c r="U44" s="60"/>
      <c r="V44" s="60"/>
      <c r="W44" s="60"/>
      <c r="X44" s="60"/>
      <c r="Y44" s="60"/>
      <c r="Z44" s="61"/>
    </row>
    <row r="45" spans="1:26" ht="25.35" customHeight="1">
      <c r="A45" s="63">
        <v>29</v>
      </c>
      <c r="B45" s="69" t="s">
        <v>36</v>
      </c>
      <c r="C45" s="26" t="s">
        <v>481</v>
      </c>
      <c r="D45" s="67">
        <v>66.5</v>
      </c>
      <c r="E45" s="66" t="s">
        <v>36</v>
      </c>
      <c r="F45" s="66" t="s">
        <v>36</v>
      </c>
      <c r="G45" s="67">
        <v>38</v>
      </c>
      <c r="H45" s="66">
        <v>4</v>
      </c>
      <c r="I45" s="66">
        <f>G45/H45</f>
        <v>9.5</v>
      </c>
      <c r="J45" s="66">
        <v>2</v>
      </c>
      <c r="K45" s="66" t="s">
        <v>36</v>
      </c>
      <c r="L45" s="67">
        <v>817142</v>
      </c>
      <c r="M45" s="67">
        <v>154662</v>
      </c>
      <c r="N45" s="65">
        <v>43665</v>
      </c>
      <c r="O45" s="64" t="s">
        <v>43</v>
      </c>
      <c r="P45" s="61"/>
      <c r="R45" s="54"/>
      <c r="T45" s="61"/>
      <c r="U45" s="60"/>
      <c r="V45" s="60"/>
      <c r="W45" s="61"/>
      <c r="X45" s="60"/>
      <c r="Y45" s="60"/>
      <c r="Z45" s="60"/>
    </row>
    <row r="46" spans="1:26" ht="25.35" customHeight="1">
      <c r="A46" s="63">
        <v>30</v>
      </c>
      <c r="B46" s="69" t="s">
        <v>36</v>
      </c>
      <c r="C46" s="55" t="s">
        <v>510</v>
      </c>
      <c r="D46" s="67">
        <v>56</v>
      </c>
      <c r="E46" s="66" t="s">
        <v>36</v>
      </c>
      <c r="F46" s="66" t="s">
        <v>36</v>
      </c>
      <c r="G46" s="67">
        <v>33</v>
      </c>
      <c r="H46" s="25">
        <v>2</v>
      </c>
      <c r="I46" s="66">
        <f>G46/H46</f>
        <v>16.5</v>
      </c>
      <c r="J46" s="66">
        <v>1</v>
      </c>
      <c r="K46" s="66" t="s">
        <v>36</v>
      </c>
      <c r="L46" s="67">
        <v>24040</v>
      </c>
      <c r="M46" s="67">
        <v>5692</v>
      </c>
      <c r="N46" s="65">
        <v>44015</v>
      </c>
      <c r="O46" s="64" t="s">
        <v>50</v>
      </c>
      <c r="P46" s="61"/>
      <c r="Q46" s="73"/>
      <c r="R46" s="73"/>
      <c r="S46" s="73"/>
      <c r="T46" s="73"/>
      <c r="U46" s="73"/>
      <c r="V46" s="74"/>
      <c r="W46" s="74"/>
      <c r="X46" s="75"/>
      <c r="Y46" s="60"/>
      <c r="Z46" s="75"/>
    </row>
    <row r="47" spans="1:26" ht="25.35" customHeight="1">
      <c r="A47" s="41"/>
      <c r="B47" s="41"/>
      <c r="C47" s="52" t="s">
        <v>90</v>
      </c>
      <c r="D47" s="62">
        <f>SUM(D35:D46)</f>
        <v>164224.83999999997</v>
      </c>
      <c r="E47" s="62">
        <f>SUM(E35:E46)</f>
        <v>146627.39000000001</v>
      </c>
      <c r="F47" s="72">
        <f>(D47-E47)/E47</f>
        <v>0.12001475304170627</v>
      </c>
      <c r="G47" s="62">
        <f>SUM(G35:G46)</f>
        <v>30597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9" t="s">
        <v>36</v>
      </c>
      <c r="C49" s="55" t="s">
        <v>511</v>
      </c>
      <c r="D49" s="67">
        <v>51</v>
      </c>
      <c r="E49" s="66" t="s">
        <v>36</v>
      </c>
      <c r="F49" s="66" t="s">
        <v>36</v>
      </c>
      <c r="G49" s="67">
        <v>31</v>
      </c>
      <c r="H49" s="25">
        <v>3</v>
      </c>
      <c r="I49" s="66">
        <f>G49/H49</f>
        <v>10.333333333333334</v>
      </c>
      <c r="J49" s="66">
        <v>1</v>
      </c>
      <c r="K49" s="66" t="s">
        <v>36</v>
      </c>
      <c r="L49" s="67">
        <v>19764</v>
      </c>
      <c r="M49" s="67">
        <v>4653</v>
      </c>
      <c r="N49" s="65">
        <v>44057</v>
      </c>
      <c r="O49" s="64" t="s">
        <v>50</v>
      </c>
      <c r="P49" s="61"/>
      <c r="Q49" s="73"/>
      <c r="R49" s="73"/>
      <c r="S49" s="73"/>
      <c r="T49" s="73"/>
      <c r="U49" s="73"/>
      <c r="V49" s="74"/>
      <c r="W49" s="75"/>
      <c r="X49" s="60"/>
      <c r="Y49" s="74"/>
      <c r="Z49" s="75"/>
    </row>
    <row r="50" spans="1:26" ht="25.35" customHeight="1">
      <c r="A50" s="63">
        <v>32</v>
      </c>
      <c r="B50" s="78">
        <v>28</v>
      </c>
      <c r="C50" s="55" t="s">
        <v>458</v>
      </c>
      <c r="D50" s="67">
        <v>35</v>
      </c>
      <c r="E50" s="67">
        <v>83</v>
      </c>
      <c r="F50" s="70">
        <f>(D50-E50)/E50</f>
        <v>-0.57831325301204817</v>
      </c>
      <c r="G50" s="67">
        <v>5</v>
      </c>
      <c r="H50" s="66">
        <v>1</v>
      </c>
      <c r="I50" s="66">
        <f>G50/H50</f>
        <v>5</v>
      </c>
      <c r="J50" s="66">
        <v>1</v>
      </c>
      <c r="K50" s="66">
        <v>12</v>
      </c>
      <c r="L50" s="67">
        <v>23313.42</v>
      </c>
      <c r="M50" s="67">
        <v>4221</v>
      </c>
      <c r="N50" s="65">
        <v>44316</v>
      </c>
      <c r="O50" s="64" t="s">
        <v>50</v>
      </c>
      <c r="P50" s="61"/>
      <c r="Q50" s="73"/>
      <c r="R50" s="73"/>
      <c r="S50" s="73"/>
      <c r="T50" s="73"/>
      <c r="U50" s="73"/>
      <c r="V50" s="74"/>
      <c r="W50" s="75"/>
      <c r="X50" s="74"/>
      <c r="Y50" s="60"/>
      <c r="Z50" s="75"/>
    </row>
    <row r="51" spans="1:26" ht="25.35" customHeight="1">
      <c r="A51" s="63">
        <v>33</v>
      </c>
      <c r="B51" s="79">
        <v>30</v>
      </c>
      <c r="C51" s="26" t="s">
        <v>459</v>
      </c>
      <c r="D51" s="67">
        <v>12</v>
      </c>
      <c r="E51" s="66">
        <v>22</v>
      </c>
      <c r="F51" s="70">
        <f>(D51-E51)/E51</f>
        <v>-0.45454545454545453</v>
      </c>
      <c r="G51" s="67">
        <v>2</v>
      </c>
      <c r="H51" s="25">
        <v>1</v>
      </c>
      <c r="I51" s="66">
        <f>G51/H51</f>
        <v>2</v>
      </c>
      <c r="J51" s="66">
        <v>1</v>
      </c>
      <c r="K51" s="66" t="s">
        <v>36</v>
      </c>
      <c r="L51" s="67">
        <v>49241</v>
      </c>
      <c r="M51" s="67">
        <v>9186</v>
      </c>
      <c r="N51" s="65">
        <v>43805</v>
      </c>
      <c r="O51" s="64" t="s">
        <v>50</v>
      </c>
      <c r="P51" s="61"/>
      <c r="Q51" s="73"/>
      <c r="R51" s="73"/>
      <c r="S51" s="73"/>
      <c r="T51" s="73"/>
      <c r="U51" s="73"/>
      <c r="V51" s="74"/>
      <c r="W51" s="75"/>
      <c r="X51" s="60"/>
      <c r="Y51" s="74"/>
      <c r="Z51" s="21"/>
    </row>
    <row r="52" spans="1:26" ht="25.35" customHeight="1">
      <c r="A52" s="41"/>
      <c r="B52" s="41"/>
      <c r="C52" s="52" t="s">
        <v>208</v>
      </c>
      <c r="D52" s="62">
        <f>SUM(D47:D51)</f>
        <v>164322.83999999997</v>
      </c>
      <c r="E52" s="62">
        <f>SUM(E47:E51)</f>
        <v>146732.39000000001</v>
      </c>
      <c r="F52" s="72">
        <f>(D52-E52)/E52</f>
        <v>0.11988116597841793</v>
      </c>
      <c r="G52" s="62">
        <f>SUM(G47:G51)</f>
        <v>30635</v>
      </c>
      <c r="H52" s="62"/>
      <c r="I52" s="43"/>
      <c r="J52" s="42"/>
      <c r="K52" s="44"/>
      <c r="L52" s="45"/>
      <c r="M52" s="49"/>
      <c r="N52" s="46"/>
      <c r="O52" s="53"/>
    </row>
    <row r="53" spans="1:26" ht="23.1" customHeight="1"/>
    <row r="54" spans="1:26" ht="17.25" customHeight="1"/>
    <row r="67" spans="16:18">
      <c r="R67" s="61"/>
    </row>
    <row r="70" spans="16:18">
      <c r="P70" s="61"/>
    </row>
    <row r="74" spans="16:18" ht="12" customHeight="1"/>
  </sheetData>
  <sortState xmlns:xlrd2="http://schemas.microsoft.com/office/spreadsheetml/2017/richdata2" ref="B13:O51">
    <sortCondition descending="1" ref="D13:D51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FAFF7-1B2B-45FC-B6FE-1583FB39F07B}">
  <sheetPr>
    <tabColor theme="0"/>
  </sheetPr>
  <dimension ref="A1:Y61"/>
  <sheetViews>
    <sheetView topLeftCell="A21" zoomScale="60" zoomScaleNormal="60" workbookViewId="0">
      <selection activeCell="P26" sqref="P26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06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06" customWidth="1"/>
    <col min="11" max="11" width="12.109375" style="106" bestFit="1" customWidth="1"/>
    <col min="12" max="12" width="13.44140625" style="1" customWidth="1"/>
    <col min="13" max="13" width="13" style="1" customWidth="1"/>
    <col min="14" max="14" width="14" style="1" customWidth="1"/>
    <col min="15" max="15" width="15.6640625" style="1" customWidth="1"/>
    <col min="16" max="16" width="18.109375" style="1" customWidth="1"/>
    <col min="17" max="17" width="9.109375" style="1" customWidth="1"/>
    <col min="18" max="18" width="10.6640625" style="1" customWidth="1"/>
    <col min="19" max="19" width="6.5546875" style="1" customWidth="1"/>
    <col min="20" max="20" width="6.6640625" style="1" customWidth="1"/>
    <col min="21" max="21" width="9" style="1" customWidth="1"/>
    <col min="22" max="22" width="10.44140625" style="1" customWidth="1"/>
    <col min="23" max="23" width="12" style="1" customWidth="1"/>
    <col min="24" max="24" width="13.6640625" style="1" customWidth="1"/>
    <col min="25" max="26" width="8.88671875" style="1"/>
    <col min="27" max="27" width="10.88671875" style="1" bestFit="1" customWidth="1"/>
    <col min="28" max="28" width="9.6640625" style="1" bestFit="1" customWidth="1"/>
    <col min="29" max="16384" width="8.88671875" style="1"/>
  </cols>
  <sheetData>
    <row r="1" spans="1:24" ht="19.5" customHeight="1">
      <c r="A1" s="30"/>
      <c r="B1" s="30"/>
      <c r="C1" s="30"/>
      <c r="D1" s="30"/>
      <c r="E1" s="30"/>
      <c r="F1" s="30" t="s">
        <v>939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930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06"/>
      <c r="B5" s="206"/>
      <c r="C5" s="211" t="s">
        <v>2</v>
      </c>
      <c r="D5" s="31"/>
      <c r="E5" s="112"/>
      <c r="F5" s="211" t="s">
        <v>3</v>
      </c>
      <c r="G5" s="31"/>
      <c r="H5" s="211" t="s">
        <v>4</v>
      </c>
      <c r="I5" s="211" t="s">
        <v>5</v>
      </c>
      <c r="J5" s="214" t="s">
        <v>6</v>
      </c>
      <c r="K5" s="214" t="s">
        <v>7</v>
      </c>
      <c r="L5" s="211" t="s">
        <v>8</v>
      </c>
      <c r="M5" s="211" t="s">
        <v>9</v>
      </c>
      <c r="N5" s="211" t="s">
        <v>10</v>
      </c>
      <c r="O5" s="211" t="s">
        <v>11</v>
      </c>
      <c r="Q5" s="4"/>
    </row>
    <row r="6" spans="1:24" ht="21.6">
      <c r="A6" s="207"/>
      <c r="B6" s="207"/>
      <c r="C6" s="212"/>
      <c r="D6" s="32" t="s">
        <v>931</v>
      </c>
      <c r="E6" s="32" t="s">
        <v>921</v>
      </c>
      <c r="F6" s="212"/>
      <c r="G6" s="212" t="s">
        <v>931</v>
      </c>
      <c r="H6" s="212"/>
      <c r="I6" s="212"/>
      <c r="J6" s="215"/>
      <c r="K6" s="215"/>
      <c r="L6" s="212"/>
      <c r="M6" s="212"/>
      <c r="N6" s="212"/>
      <c r="O6" s="212"/>
    </row>
    <row r="7" spans="1:24">
      <c r="A7" s="207"/>
      <c r="B7" s="207"/>
      <c r="C7" s="212"/>
      <c r="D7" s="32" t="s">
        <v>14</v>
      </c>
      <c r="E7" s="113" t="s">
        <v>14</v>
      </c>
      <c r="F7" s="212"/>
      <c r="G7" s="212"/>
      <c r="H7" s="212"/>
      <c r="I7" s="212"/>
      <c r="J7" s="215"/>
      <c r="K7" s="215"/>
      <c r="L7" s="212"/>
      <c r="M7" s="212"/>
      <c r="N7" s="212"/>
      <c r="O7" s="212"/>
    </row>
    <row r="8" spans="1:24" ht="18" customHeight="1" thickBot="1">
      <c r="A8" s="220"/>
      <c r="B8" s="220"/>
      <c r="C8" s="213"/>
      <c r="D8" s="33" t="s">
        <v>15</v>
      </c>
      <c r="E8" s="114" t="s">
        <v>15</v>
      </c>
      <c r="F8" s="213"/>
      <c r="G8" s="32" t="s">
        <v>16</v>
      </c>
      <c r="H8" s="213"/>
      <c r="I8" s="213"/>
      <c r="J8" s="216"/>
      <c r="K8" s="216"/>
      <c r="L8" s="213"/>
      <c r="M8" s="213"/>
      <c r="N8" s="213"/>
      <c r="O8" s="213"/>
      <c r="Q8" s="4"/>
    </row>
    <row r="9" spans="1:24" ht="15" customHeight="1">
      <c r="A9" s="206"/>
      <c r="B9" s="206"/>
      <c r="C9" s="211" t="s">
        <v>17</v>
      </c>
      <c r="D9" s="83"/>
      <c r="E9" s="115"/>
      <c r="F9" s="211" t="s">
        <v>18</v>
      </c>
      <c r="G9" s="83"/>
      <c r="H9" s="35" t="s">
        <v>19</v>
      </c>
      <c r="I9" s="211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Q9" s="60"/>
      <c r="S9" s="61"/>
      <c r="U9" s="60"/>
      <c r="W9" s="61"/>
    </row>
    <row r="10" spans="1:24" ht="21.6">
      <c r="A10" s="207"/>
      <c r="B10" s="207"/>
      <c r="C10" s="212"/>
      <c r="D10" s="32" t="s">
        <v>932</v>
      </c>
      <c r="E10" s="32" t="s">
        <v>922</v>
      </c>
      <c r="F10" s="212"/>
      <c r="G10" s="32" t="s">
        <v>932</v>
      </c>
      <c r="H10" s="32" t="s">
        <v>29</v>
      </c>
      <c r="I10" s="212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2"/>
      <c r="Q10" s="60"/>
      <c r="R10" s="4"/>
      <c r="S10" s="61"/>
      <c r="U10" s="60"/>
      <c r="W10" s="61"/>
    </row>
    <row r="11" spans="1:24">
      <c r="A11" s="207"/>
      <c r="B11" s="207"/>
      <c r="C11" s="212"/>
      <c r="D11" s="84" t="s">
        <v>31</v>
      </c>
      <c r="E11" s="113" t="s">
        <v>31</v>
      </c>
      <c r="F11" s="212"/>
      <c r="G11" s="84" t="s">
        <v>32</v>
      </c>
      <c r="H11" s="34"/>
      <c r="I11" s="212"/>
      <c r="J11" s="117"/>
      <c r="K11" s="117"/>
      <c r="L11" s="37" t="s">
        <v>15</v>
      </c>
      <c r="M11" s="32" t="s">
        <v>29</v>
      </c>
      <c r="N11" s="34"/>
      <c r="O11" s="212"/>
      <c r="P11" s="75"/>
      <c r="Q11" s="75"/>
      <c r="R11" s="81"/>
      <c r="S11" s="61"/>
      <c r="U11" s="60"/>
      <c r="W11" s="61"/>
    </row>
    <row r="12" spans="1:24" ht="15" customHeight="1" thickBot="1">
      <c r="A12" s="207"/>
      <c r="B12" s="220"/>
      <c r="C12" s="213"/>
      <c r="D12" s="85"/>
      <c r="E12" s="114" t="s">
        <v>15</v>
      </c>
      <c r="F12" s="213"/>
      <c r="G12" s="85" t="s">
        <v>29</v>
      </c>
      <c r="H12" s="51"/>
      <c r="I12" s="213"/>
      <c r="J12" s="118"/>
      <c r="K12" s="118"/>
      <c r="L12" s="51"/>
      <c r="M12" s="51"/>
      <c r="N12" s="51"/>
      <c r="O12" s="213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</v>
      </c>
      <c r="C13" s="96" t="s">
        <v>871</v>
      </c>
      <c r="D13" s="97">
        <v>118802.23</v>
      </c>
      <c r="E13" s="97">
        <v>171768.48</v>
      </c>
      <c r="F13" s="98">
        <f>(D13-E13)/E13</f>
        <v>-0.30835837867343308</v>
      </c>
      <c r="G13" s="97">
        <v>14789</v>
      </c>
      <c r="H13" s="99">
        <v>276</v>
      </c>
      <c r="I13" s="99">
        <f t="shared" ref="I13:I22" si="0">G13/H13</f>
        <v>53.583333333333336</v>
      </c>
      <c r="J13" s="99">
        <v>25</v>
      </c>
      <c r="K13" s="99">
        <v>7</v>
      </c>
      <c r="L13" s="97">
        <v>2387124.83</v>
      </c>
      <c r="M13" s="97">
        <v>318121</v>
      </c>
      <c r="N13" s="107">
        <v>44911</v>
      </c>
      <c r="O13" s="101" t="s">
        <v>84</v>
      </c>
      <c r="P13" s="144" t="s">
        <v>926</v>
      </c>
      <c r="Q13" s="109"/>
      <c r="R13" s="103"/>
      <c r="S13" s="105"/>
      <c r="T13" s="105"/>
      <c r="U13" s="103"/>
      <c r="V13" s="105"/>
      <c r="W13" s="143"/>
      <c r="X13" s="109"/>
    </row>
    <row r="14" spans="1:24" customFormat="1" ht="25.35" customHeight="1">
      <c r="A14" s="63">
        <v>2</v>
      </c>
      <c r="B14" s="95">
        <v>3</v>
      </c>
      <c r="C14" s="96" t="s">
        <v>870</v>
      </c>
      <c r="D14" s="97">
        <v>71627.63</v>
      </c>
      <c r="E14" s="97">
        <v>88510.83</v>
      </c>
      <c r="F14" s="98">
        <f>(D14-E14)/E14</f>
        <v>-0.19074727917476308</v>
      </c>
      <c r="G14" s="97">
        <v>13007</v>
      </c>
      <c r="H14" s="99">
        <v>281</v>
      </c>
      <c r="I14" s="99">
        <f t="shared" si="0"/>
        <v>46.288256227758005</v>
      </c>
      <c r="J14" s="99">
        <v>23</v>
      </c>
      <c r="K14" s="99">
        <v>6</v>
      </c>
      <c r="L14" s="67">
        <v>822498.74</v>
      </c>
      <c r="M14" s="67">
        <v>153642</v>
      </c>
      <c r="N14" s="107">
        <v>44916</v>
      </c>
      <c r="O14" s="101" t="s">
        <v>853</v>
      </c>
      <c r="P14" s="136"/>
      <c r="Q14" s="137"/>
      <c r="R14" s="129"/>
      <c r="S14" s="132"/>
      <c r="T14" s="132"/>
      <c r="U14" s="129"/>
      <c r="V14" s="132"/>
      <c r="W14" s="147"/>
      <c r="X14" s="137"/>
    </row>
    <row r="15" spans="1:24" customFormat="1" ht="25.35" customHeight="1">
      <c r="A15" s="95">
        <v>3</v>
      </c>
      <c r="B15" s="76">
        <v>2</v>
      </c>
      <c r="C15" s="68" t="s">
        <v>888</v>
      </c>
      <c r="D15" s="67">
        <v>55802.52</v>
      </c>
      <c r="E15" s="67">
        <v>105528.09</v>
      </c>
      <c r="F15" s="98">
        <f>(D15-E15)/E15</f>
        <v>-0.47120695541822089</v>
      </c>
      <c r="G15" s="67">
        <v>8148</v>
      </c>
      <c r="H15" s="67">
        <v>194</v>
      </c>
      <c r="I15" s="99">
        <f t="shared" si="0"/>
        <v>42</v>
      </c>
      <c r="J15" s="67">
        <v>10</v>
      </c>
      <c r="K15" s="66">
        <v>5</v>
      </c>
      <c r="L15" s="67">
        <v>765758.94000000006</v>
      </c>
      <c r="M15" s="67">
        <v>115442</v>
      </c>
      <c r="N15" s="127" t="s">
        <v>894</v>
      </c>
      <c r="O15" s="64" t="s">
        <v>402</v>
      </c>
      <c r="P15" s="136"/>
      <c r="Q15" s="137"/>
      <c r="R15" s="129"/>
      <c r="S15" s="132"/>
      <c r="T15" s="132"/>
      <c r="U15" s="129"/>
      <c r="V15" s="132"/>
      <c r="W15" s="147"/>
      <c r="X15" s="137"/>
    </row>
    <row r="16" spans="1:24" customFormat="1" ht="25.35" customHeight="1">
      <c r="A16" s="63">
        <v>4</v>
      </c>
      <c r="B16" s="95" t="s">
        <v>34</v>
      </c>
      <c r="C16" s="96" t="s">
        <v>928</v>
      </c>
      <c r="D16" s="97">
        <v>34321.980000000003</v>
      </c>
      <c r="E16" s="98" t="s">
        <v>36</v>
      </c>
      <c r="F16" s="98" t="s">
        <v>36</v>
      </c>
      <c r="G16" s="97">
        <v>5241</v>
      </c>
      <c r="H16" s="99">
        <v>143</v>
      </c>
      <c r="I16" s="99">
        <f t="shared" si="0"/>
        <v>36.650349650349654</v>
      </c>
      <c r="J16" s="99">
        <v>17</v>
      </c>
      <c r="K16" s="99">
        <v>1</v>
      </c>
      <c r="L16" s="97">
        <v>36852.78</v>
      </c>
      <c r="M16" s="97">
        <v>5619</v>
      </c>
      <c r="N16" s="127">
        <v>44953</v>
      </c>
      <c r="O16" s="64" t="s">
        <v>41</v>
      </c>
      <c r="P16" s="136"/>
      <c r="Q16" s="137"/>
      <c r="R16" s="129"/>
      <c r="S16" s="132"/>
      <c r="T16" s="132"/>
      <c r="U16" s="129"/>
      <c r="V16" s="132"/>
      <c r="W16" s="147"/>
      <c r="X16" s="137"/>
    </row>
    <row r="17" spans="1:24" customFormat="1" ht="25.35" customHeight="1">
      <c r="A17" s="95">
        <v>5</v>
      </c>
      <c r="B17" s="63">
        <v>4</v>
      </c>
      <c r="C17" s="96" t="s">
        <v>918</v>
      </c>
      <c r="D17" s="97">
        <v>21779.06</v>
      </c>
      <c r="E17" s="97">
        <v>40592.300000000003</v>
      </c>
      <c r="F17" s="98">
        <f>(D17-E17)/E17</f>
        <v>-0.46346819470687789</v>
      </c>
      <c r="G17" s="97">
        <v>3242</v>
      </c>
      <c r="H17" s="99">
        <v>98</v>
      </c>
      <c r="I17" s="99">
        <f t="shared" si="0"/>
        <v>33.081632653061227</v>
      </c>
      <c r="J17" s="99">
        <v>12</v>
      </c>
      <c r="K17" s="99">
        <v>2</v>
      </c>
      <c r="L17" s="97">
        <v>69469.81</v>
      </c>
      <c r="M17" s="97">
        <v>10455</v>
      </c>
      <c r="N17" s="107">
        <v>44946</v>
      </c>
      <c r="O17" s="101" t="s">
        <v>853</v>
      </c>
      <c r="P17" s="136"/>
      <c r="Q17" s="137"/>
      <c r="R17" s="129"/>
      <c r="S17" s="132"/>
      <c r="T17" s="132"/>
      <c r="U17" s="129"/>
      <c r="V17" s="132"/>
      <c r="W17" s="147"/>
      <c r="X17" s="137"/>
    </row>
    <row r="18" spans="1:24" customFormat="1" ht="25.35" customHeight="1">
      <c r="A18" s="63">
        <v>6</v>
      </c>
      <c r="B18" s="95">
        <v>5</v>
      </c>
      <c r="C18" s="96" t="s">
        <v>924</v>
      </c>
      <c r="D18" s="97">
        <v>18059.580000000002</v>
      </c>
      <c r="E18" s="97">
        <v>34066.729999999996</v>
      </c>
      <c r="F18" s="98">
        <f>(D18-E18)/E18</f>
        <v>-0.46987632801856816</v>
      </c>
      <c r="G18" s="97">
        <v>2645</v>
      </c>
      <c r="H18" s="99">
        <v>67</v>
      </c>
      <c r="I18" s="99">
        <f t="shared" si="0"/>
        <v>39.477611940298509</v>
      </c>
      <c r="J18" s="99">
        <v>12</v>
      </c>
      <c r="K18" s="99">
        <v>2</v>
      </c>
      <c r="L18" s="97">
        <v>52126.31</v>
      </c>
      <c r="M18" s="97">
        <v>8114</v>
      </c>
      <c r="N18" s="107">
        <v>44946</v>
      </c>
      <c r="O18" s="101" t="s">
        <v>925</v>
      </c>
      <c r="P18" s="136"/>
      <c r="Q18" s="137"/>
      <c r="R18" s="129"/>
      <c r="S18" s="132"/>
      <c r="T18" s="132"/>
      <c r="U18" s="129"/>
      <c r="V18" s="132"/>
      <c r="W18" s="147"/>
      <c r="X18" s="137"/>
    </row>
    <row r="19" spans="1:24" customFormat="1" ht="25.35" customHeight="1">
      <c r="A19" s="95">
        <v>7</v>
      </c>
      <c r="B19" s="95" t="s">
        <v>34</v>
      </c>
      <c r="C19" s="96" t="s">
        <v>929</v>
      </c>
      <c r="D19" s="97">
        <v>14015.42</v>
      </c>
      <c r="E19" s="98" t="s">
        <v>36</v>
      </c>
      <c r="F19" s="98" t="s">
        <v>36</v>
      </c>
      <c r="G19" s="97">
        <v>2345</v>
      </c>
      <c r="H19" s="99">
        <v>108</v>
      </c>
      <c r="I19" s="99">
        <f t="shared" si="0"/>
        <v>21.712962962962962</v>
      </c>
      <c r="J19" s="99">
        <v>18</v>
      </c>
      <c r="K19" s="99">
        <v>1</v>
      </c>
      <c r="L19" s="97">
        <v>16163.37</v>
      </c>
      <c r="M19" s="97">
        <v>2700</v>
      </c>
      <c r="N19" s="107">
        <v>44953</v>
      </c>
      <c r="O19" s="64" t="s">
        <v>41</v>
      </c>
      <c r="P19" s="136"/>
      <c r="Q19" s="137"/>
      <c r="R19" s="129"/>
      <c r="S19" s="132"/>
      <c r="T19" s="132"/>
      <c r="U19" s="129"/>
      <c r="V19" s="132"/>
      <c r="W19" s="147"/>
      <c r="X19" s="137"/>
    </row>
    <row r="20" spans="1:24" s="106" customFormat="1" ht="25.35" customHeight="1">
      <c r="A20" s="63">
        <v>8</v>
      </c>
      <c r="B20" s="63" t="s">
        <v>34</v>
      </c>
      <c r="C20" s="68" t="s">
        <v>933</v>
      </c>
      <c r="D20" s="67">
        <v>13346.98</v>
      </c>
      <c r="E20" s="98" t="s">
        <v>36</v>
      </c>
      <c r="F20" s="98" t="s">
        <v>36</v>
      </c>
      <c r="G20" s="67">
        <v>2156</v>
      </c>
      <c r="H20" s="67">
        <v>129</v>
      </c>
      <c r="I20" s="99">
        <f t="shared" si="0"/>
        <v>16.713178294573645</v>
      </c>
      <c r="J20" s="67">
        <v>16</v>
      </c>
      <c r="K20" s="66">
        <v>1</v>
      </c>
      <c r="L20" s="67">
        <v>13474.48</v>
      </c>
      <c r="M20" s="67">
        <v>2176</v>
      </c>
      <c r="N20" s="127">
        <v>44953</v>
      </c>
      <c r="O20" s="64" t="s">
        <v>934</v>
      </c>
      <c r="P20" s="144" t="s">
        <v>926</v>
      </c>
      <c r="Q20" s="109"/>
      <c r="R20" s="103"/>
      <c r="S20" s="105"/>
      <c r="T20" s="105"/>
      <c r="U20" s="103"/>
      <c r="V20" s="105"/>
      <c r="W20" s="143"/>
      <c r="X20" s="109"/>
    </row>
    <row r="21" spans="1:24" s="106" customFormat="1" ht="25.35" customHeight="1">
      <c r="A21" s="95">
        <v>9</v>
      </c>
      <c r="B21" s="63">
        <v>8</v>
      </c>
      <c r="C21" s="68" t="s">
        <v>886</v>
      </c>
      <c r="D21" s="66">
        <v>12430.02</v>
      </c>
      <c r="E21" s="66">
        <v>17553.150000000001</v>
      </c>
      <c r="F21" s="70">
        <f>(D21-E21)/E21</f>
        <v>-0.291863853496381</v>
      </c>
      <c r="G21" s="67">
        <v>2490</v>
      </c>
      <c r="H21" s="66">
        <v>99</v>
      </c>
      <c r="I21" s="66">
        <f t="shared" si="0"/>
        <v>25.151515151515152</v>
      </c>
      <c r="J21" s="66">
        <v>13</v>
      </c>
      <c r="K21" s="66">
        <v>5</v>
      </c>
      <c r="L21" s="67">
        <v>142295.55000000002</v>
      </c>
      <c r="M21" s="67">
        <v>28726</v>
      </c>
      <c r="N21" s="127" t="s">
        <v>894</v>
      </c>
      <c r="O21" s="64" t="s">
        <v>893</v>
      </c>
      <c r="P21" s="144"/>
      <c r="Q21" s="109"/>
      <c r="R21" s="103"/>
      <c r="S21" s="105"/>
      <c r="T21" s="105"/>
      <c r="U21" s="103"/>
      <c r="V21" s="105"/>
      <c r="W21" s="143"/>
      <c r="X21" s="109"/>
    </row>
    <row r="22" spans="1:24" s="106" customFormat="1" ht="25.35" customHeight="1">
      <c r="A22" s="63">
        <v>10</v>
      </c>
      <c r="B22" s="63" t="s">
        <v>34</v>
      </c>
      <c r="C22" s="68" t="s">
        <v>935</v>
      </c>
      <c r="D22" s="67">
        <v>11405.32</v>
      </c>
      <c r="E22" s="98" t="s">
        <v>36</v>
      </c>
      <c r="F22" s="98" t="s">
        <v>36</v>
      </c>
      <c r="G22" s="67">
        <v>1793</v>
      </c>
      <c r="H22" s="67">
        <v>72</v>
      </c>
      <c r="I22" s="99">
        <f t="shared" si="0"/>
        <v>24.902777777777779</v>
      </c>
      <c r="J22" s="67">
        <v>13</v>
      </c>
      <c r="K22" s="66">
        <v>1</v>
      </c>
      <c r="L22" s="67">
        <v>11405.32</v>
      </c>
      <c r="M22" s="67">
        <v>1793</v>
      </c>
      <c r="N22" s="127">
        <v>44953</v>
      </c>
      <c r="O22" s="64" t="s">
        <v>84</v>
      </c>
      <c r="P22" s="144" t="s">
        <v>926</v>
      </c>
      <c r="Q22" s="109"/>
      <c r="R22" s="103"/>
      <c r="S22" s="105"/>
      <c r="T22" s="105"/>
      <c r="U22" s="103"/>
      <c r="V22" s="105"/>
      <c r="W22" s="143"/>
      <c r="X22" s="109"/>
    </row>
    <row r="23" spans="1:24" ht="25.35" customHeight="1">
      <c r="A23" s="95"/>
      <c r="B23" s="76"/>
      <c r="C23" s="52" t="s">
        <v>52</v>
      </c>
      <c r="D23" s="124">
        <f>SUM(D13:D22)</f>
        <v>371590.74</v>
      </c>
      <c r="E23" s="124">
        <v>522572.21</v>
      </c>
      <c r="F23" s="125">
        <f>(D23-E23)/E23</f>
        <v>-0.28891982220026591</v>
      </c>
      <c r="G23" s="124">
        <f>SUM(G13:G22)</f>
        <v>55856</v>
      </c>
      <c r="H23" s="66"/>
      <c r="I23" s="66"/>
      <c r="J23" s="99"/>
      <c r="K23" s="99"/>
      <c r="L23" s="67"/>
      <c r="M23" s="97"/>
      <c r="N23" s="64"/>
      <c r="O23" s="64"/>
      <c r="V23" s="147"/>
      <c r="W23" s="143"/>
    </row>
    <row r="24" spans="1:24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  <c r="V24" s="143"/>
      <c r="W24" s="143"/>
    </row>
    <row r="25" spans="1:24" s="106" customFormat="1" ht="25.35" customHeight="1">
      <c r="A25" s="95">
        <v>11</v>
      </c>
      <c r="B25" s="95">
        <v>9</v>
      </c>
      <c r="C25" s="68" t="s">
        <v>915</v>
      </c>
      <c r="D25" s="67">
        <v>9992</v>
      </c>
      <c r="E25" s="67">
        <v>15145</v>
      </c>
      <c r="F25" s="70">
        <f>(D25-E25)/E25</f>
        <v>-0.34024430505117198</v>
      </c>
      <c r="G25" s="67">
        <v>2012</v>
      </c>
      <c r="H25" s="67" t="s">
        <v>36</v>
      </c>
      <c r="I25" s="67" t="s">
        <v>36</v>
      </c>
      <c r="J25" s="67">
        <v>12</v>
      </c>
      <c r="K25" s="66">
        <v>3</v>
      </c>
      <c r="L25" s="67">
        <v>50937</v>
      </c>
      <c r="M25" s="67">
        <v>10586</v>
      </c>
      <c r="N25" s="127">
        <v>44939</v>
      </c>
      <c r="O25" s="64" t="s">
        <v>47</v>
      </c>
      <c r="P25" s="144"/>
      <c r="Q25" s="109"/>
      <c r="R25" s="103"/>
      <c r="S25" s="105"/>
      <c r="T25" s="105"/>
      <c r="U25" s="103"/>
      <c r="V25" s="105"/>
      <c r="W25" s="143"/>
      <c r="X25" s="109"/>
    </row>
    <row r="26" spans="1:24" s="106" customFormat="1" ht="25.35" customHeight="1">
      <c r="A26" s="63">
        <v>12</v>
      </c>
      <c r="B26" s="63">
        <v>6</v>
      </c>
      <c r="C26" s="68" t="s">
        <v>905</v>
      </c>
      <c r="D26" s="67">
        <v>6771.23</v>
      </c>
      <c r="E26" s="67">
        <v>18601.7</v>
      </c>
      <c r="F26" s="70">
        <f>(D26-E26)/E26</f>
        <v>-0.6359886461990033</v>
      </c>
      <c r="G26" s="67">
        <v>1013</v>
      </c>
      <c r="H26" s="66">
        <v>44</v>
      </c>
      <c r="I26" s="99">
        <f t="shared" ref="I26:I34" si="1">G26/H26</f>
        <v>23.022727272727273</v>
      </c>
      <c r="J26" s="66">
        <v>8</v>
      </c>
      <c r="K26" s="66">
        <v>3</v>
      </c>
      <c r="L26" s="67">
        <v>73546.12</v>
      </c>
      <c r="M26" s="67">
        <v>11617</v>
      </c>
      <c r="N26" s="127" t="s">
        <v>913</v>
      </c>
      <c r="O26" s="64" t="s">
        <v>41</v>
      </c>
      <c r="P26" s="144"/>
      <c r="Q26" s="109"/>
      <c r="R26" s="103"/>
      <c r="S26" s="105"/>
      <c r="T26" s="105"/>
      <c r="U26" s="103"/>
      <c r="V26" s="105"/>
      <c r="W26" s="143"/>
      <c r="X26" s="109"/>
    </row>
    <row r="27" spans="1:24" s="106" customFormat="1" ht="25.2" customHeight="1">
      <c r="A27" s="95">
        <v>13</v>
      </c>
      <c r="B27" s="63">
        <v>12</v>
      </c>
      <c r="C27" s="68" t="s">
        <v>903</v>
      </c>
      <c r="D27" s="67">
        <v>4980.6899999999996</v>
      </c>
      <c r="E27" s="67">
        <v>4990.76</v>
      </c>
      <c r="F27" s="70">
        <f>(D27-E27)/E27</f>
        <v>-2.0177287627536926E-3</v>
      </c>
      <c r="G27" s="67">
        <v>829</v>
      </c>
      <c r="H27" s="66">
        <v>20</v>
      </c>
      <c r="I27" s="66">
        <f t="shared" si="1"/>
        <v>41.45</v>
      </c>
      <c r="J27" s="66">
        <v>7</v>
      </c>
      <c r="K27" s="66">
        <v>4</v>
      </c>
      <c r="L27" s="67">
        <v>36499.24</v>
      </c>
      <c r="M27" s="67">
        <v>5906</v>
      </c>
      <c r="N27" s="127" t="s">
        <v>904</v>
      </c>
      <c r="O27" s="64" t="s">
        <v>893</v>
      </c>
      <c r="P27" s="108"/>
      <c r="Q27" s="109"/>
      <c r="R27" s="103"/>
      <c r="S27" s="105"/>
      <c r="T27" s="105"/>
      <c r="U27" s="103"/>
      <c r="V27" s="143"/>
      <c r="W27" s="143"/>
      <c r="X27" s="109"/>
    </row>
    <row r="28" spans="1:24" s="106" customFormat="1" ht="25.35" customHeight="1">
      <c r="A28" s="63">
        <v>14</v>
      </c>
      <c r="B28" s="63" t="s">
        <v>34</v>
      </c>
      <c r="C28" s="68" t="s">
        <v>936</v>
      </c>
      <c r="D28" s="67">
        <v>7988.19</v>
      </c>
      <c r="E28" s="98" t="s">
        <v>36</v>
      </c>
      <c r="F28" s="98" t="s">
        <v>36</v>
      </c>
      <c r="G28" s="67">
        <v>1277</v>
      </c>
      <c r="H28" s="67">
        <v>16</v>
      </c>
      <c r="I28" s="99">
        <f t="shared" si="1"/>
        <v>79.8125</v>
      </c>
      <c r="J28" s="67">
        <v>7</v>
      </c>
      <c r="K28" s="66">
        <v>1</v>
      </c>
      <c r="L28" s="67">
        <v>7988.19</v>
      </c>
      <c r="M28" s="67">
        <v>1277</v>
      </c>
      <c r="N28" s="127">
        <v>44960</v>
      </c>
      <c r="O28" s="64" t="s">
        <v>184</v>
      </c>
      <c r="P28" s="144" t="s">
        <v>926</v>
      </c>
      <c r="Q28" s="109"/>
      <c r="R28" s="103"/>
      <c r="S28" s="105"/>
      <c r="T28" s="105"/>
      <c r="U28" s="103"/>
      <c r="V28" s="147"/>
      <c r="W28" s="143"/>
      <c r="X28" s="109"/>
    </row>
    <row r="29" spans="1:24" s="106" customFormat="1" ht="25.35" customHeight="1">
      <c r="A29" s="95">
        <v>15</v>
      </c>
      <c r="B29" s="63">
        <v>10</v>
      </c>
      <c r="C29" s="68" t="s">
        <v>895</v>
      </c>
      <c r="D29" s="67">
        <v>4682.12</v>
      </c>
      <c r="E29" s="67">
        <v>12230.63</v>
      </c>
      <c r="F29" s="70">
        <f t="shared" ref="F29:F35" si="2">(D29-E29)/E29</f>
        <v>-0.61718079935375358</v>
      </c>
      <c r="G29" s="67">
        <v>700</v>
      </c>
      <c r="H29" s="66">
        <v>18</v>
      </c>
      <c r="I29" s="66">
        <f t="shared" si="1"/>
        <v>38.888888888888886</v>
      </c>
      <c r="J29" s="66">
        <v>6</v>
      </c>
      <c r="K29" s="66">
        <v>4</v>
      </c>
      <c r="L29" s="67">
        <v>74686.789999999994</v>
      </c>
      <c r="M29" s="67">
        <v>11640</v>
      </c>
      <c r="N29" s="127">
        <v>44932</v>
      </c>
      <c r="O29" s="64" t="s">
        <v>142</v>
      </c>
      <c r="P29" s="108"/>
      <c r="Q29" s="109"/>
      <c r="R29" s="103"/>
      <c r="S29" s="105"/>
      <c r="T29" s="105"/>
      <c r="U29" s="103"/>
      <c r="V29" s="143"/>
      <c r="W29" s="143"/>
      <c r="X29" s="109"/>
    </row>
    <row r="30" spans="1:24" customFormat="1" ht="25.35" customHeight="1">
      <c r="A30" s="63">
        <v>16</v>
      </c>
      <c r="B30" s="95">
        <v>11</v>
      </c>
      <c r="C30" s="68" t="s">
        <v>879</v>
      </c>
      <c r="D30" s="67">
        <v>3777.07</v>
      </c>
      <c r="E30" s="67">
        <v>8191.98</v>
      </c>
      <c r="F30" s="70">
        <f t="shared" si="2"/>
        <v>-0.53893075910829857</v>
      </c>
      <c r="G30" s="67">
        <v>582</v>
      </c>
      <c r="H30" s="66">
        <v>19</v>
      </c>
      <c r="I30" s="66">
        <f t="shared" si="1"/>
        <v>30.631578947368421</v>
      </c>
      <c r="J30" s="66">
        <v>5</v>
      </c>
      <c r="K30" s="66">
        <v>6</v>
      </c>
      <c r="L30" s="67">
        <v>169226.88</v>
      </c>
      <c r="M30" s="67">
        <v>26533</v>
      </c>
      <c r="N30" s="127">
        <v>44916</v>
      </c>
      <c r="O30" s="64" t="s">
        <v>142</v>
      </c>
      <c r="P30" s="136"/>
      <c r="Q30" s="137"/>
      <c r="R30" s="129"/>
      <c r="S30" s="132"/>
      <c r="T30" s="132"/>
      <c r="U30" s="129"/>
      <c r="V30" s="143"/>
      <c r="W30" s="143"/>
      <c r="X30" s="137"/>
    </row>
    <row r="31" spans="1:24" customFormat="1" ht="25.35" customHeight="1">
      <c r="A31" s="95">
        <v>17</v>
      </c>
      <c r="B31" s="95">
        <v>7</v>
      </c>
      <c r="C31" s="96" t="s">
        <v>906</v>
      </c>
      <c r="D31" s="97">
        <v>3712.7</v>
      </c>
      <c r="E31" s="97">
        <v>18575.3</v>
      </c>
      <c r="F31" s="98">
        <f t="shared" si="2"/>
        <v>-0.80012705043794707</v>
      </c>
      <c r="G31" s="97">
        <v>507</v>
      </c>
      <c r="H31" s="99">
        <v>19</v>
      </c>
      <c r="I31" s="99">
        <f t="shared" si="1"/>
        <v>26.684210526315791</v>
      </c>
      <c r="J31" s="99">
        <v>4</v>
      </c>
      <c r="K31" s="99">
        <v>3</v>
      </c>
      <c r="L31" s="67">
        <v>70291.850000000006</v>
      </c>
      <c r="M31" s="67">
        <v>11174</v>
      </c>
      <c r="N31" s="107" t="s">
        <v>913</v>
      </c>
      <c r="O31" s="101" t="s">
        <v>853</v>
      </c>
      <c r="P31" s="136"/>
      <c r="Q31" s="137"/>
      <c r="R31" s="129"/>
      <c r="S31" s="132"/>
      <c r="T31" s="132"/>
      <c r="U31" s="129"/>
      <c r="V31" s="143"/>
      <c r="W31" s="143"/>
      <c r="X31" s="137"/>
    </row>
    <row r="32" spans="1:24" customFormat="1" ht="25.35" customHeight="1">
      <c r="A32" s="63">
        <v>18</v>
      </c>
      <c r="B32" s="95">
        <v>17</v>
      </c>
      <c r="C32" s="96" t="s">
        <v>878</v>
      </c>
      <c r="D32" s="97">
        <v>2771.8</v>
      </c>
      <c r="E32" s="97">
        <v>1191.18</v>
      </c>
      <c r="F32" s="98">
        <f t="shared" si="2"/>
        <v>1.3269363152504239</v>
      </c>
      <c r="G32" s="97">
        <v>646</v>
      </c>
      <c r="H32" s="97">
        <v>10</v>
      </c>
      <c r="I32" s="99">
        <f t="shared" si="1"/>
        <v>64.599999999999994</v>
      </c>
      <c r="J32" s="97">
        <v>4</v>
      </c>
      <c r="K32" s="99">
        <v>7</v>
      </c>
      <c r="L32" s="67">
        <v>18344.669999999998</v>
      </c>
      <c r="M32" s="67">
        <v>3540</v>
      </c>
      <c r="N32" s="107">
        <v>44911</v>
      </c>
      <c r="O32" s="101" t="s">
        <v>835</v>
      </c>
      <c r="P32" s="136"/>
      <c r="Q32" s="137"/>
      <c r="R32" s="129"/>
      <c r="S32" s="132"/>
      <c r="T32" s="132"/>
      <c r="U32" s="129"/>
      <c r="V32" s="147"/>
      <c r="W32" s="143"/>
      <c r="X32" s="137"/>
    </row>
    <row r="33" spans="1:25" customFormat="1" ht="25.35" customHeight="1">
      <c r="A33" s="95">
        <v>19</v>
      </c>
      <c r="B33" s="63">
        <v>18</v>
      </c>
      <c r="C33" s="96" t="s">
        <v>825</v>
      </c>
      <c r="D33" s="97">
        <v>1575.6</v>
      </c>
      <c r="E33" s="97">
        <v>1167.0999999999999</v>
      </c>
      <c r="F33" s="98">
        <f t="shared" si="2"/>
        <v>0.35001285236912005</v>
      </c>
      <c r="G33" s="97">
        <v>243</v>
      </c>
      <c r="H33" s="99">
        <v>6</v>
      </c>
      <c r="I33" s="99">
        <f t="shared" si="1"/>
        <v>40.5</v>
      </c>
      <c r="J33" s="99">
        <v>2</v>
      </c>
      <c r="K33" s="99">
        <v>11</v>
      </c>
      <c r="L33" s="67">
        <v>109720.4</v>
      </c>
      <c r="M33" s="67">
        <v>17478</v>
      </c>
      <c r="N33" s="107">
        <v>44883</v>
      </c>
      <c r="O33" s="101" t="s">
        <v>84</v>
      </c>
      <c r="P33" s="136"/>
      <c r="Q33" s="137"/>
      <c r="R33" s="129"/>
      <c r="S33" s="132"/>
      <c r="T33" s="132"/>
      <c r="U33" s="129"/>
      <c r="V33" s="143"/>
      <c r="W33" s="143"/>
      <c r="X33" s="137"/>
    </row>
    <row r="34" spans="1:25" customFormat="1" ht="25.35" customHeight="1">
      <c r="A34" s="63">
        <v>20</v>
      </c>
      <c r="B34" s="63">
        <v>22</v>
      </c>
      <c r="C34" s="68" t="s">
        <v>937</v>
      </c>
      <c r="D34" s="67">
        <v>1511.3</v>
      </c>
      <c r="E34" s="67">
        <v>603.5</v>
      </c>
      <c r="F34" s="98">
        <f t="shared" si="2"/>
        <v>1.5042253521126761</v>
      </c>
      <c r="G34" s="67">
        <v>312</v>
      </c>
      <c r="H34" s="67">
        <v>16</v>
      </c>
      <c r="I34" s="99">
        <f t="shared" si="1"/>
        <v>19.5</v>
      </c>
      <c r="J34" s="67">
        <v>8</v>
      </c>
      <c r="K34" s="66">
        <v>2</v>
      </c>
      <c r="L34" s="67">
        <v>2114.8000000000002</v>
      </c>
      <c r="M34" s="67">
        <v>403</v>
      </c>
      <c r="N34" s="127">
        <v>44951</v>
      </c>
      <c r="O34" s="64" t="s">
        <v>938</v>
      </c>
      <c r="P34" s="136"/>
      <c r="Q34" s="137"/>
      <c r="R34" s="129"/>
      <c r="S34" s="132"/>
      <c r="T34" s="132"/>
      <c r="U34" s="129"/>
      <c r="V34" s="147"/>
      <c r="W34" s="143"/>
      <c r="X34" s="137"/>
    </row>
    <row r="35" spans="1:25" ht="25.35" customHeight="1">
      <c r="A35" s="95"/>
      <c r="B35" s="76"/>
      <c r="C35" s="52" t="s">
        <v>66</v>
      </c>
      <c r="D35" s="124">
        <f>SUM(D23:D34)</f>
        <v>419353.43999999994</v>
      </c>
      <c r="E35" s="124">
        <v>548071.19999999995</v>
      </c>
      <c r="F35" s="125">
        <f t="shared" si="2"/>
        <v>-0.23485590923223118</v>
      </c>
      <c r="G35" s="126">
        <f>SUM(G23:G34)</f>
        <v>63977</v>
      </c>
      <c r="H35" s="66"/>
      <c r="I35" s="66"/>
      <c r="J35" s="99"/>
      <c r="K35" s="99"/>
      <c r="L35" s="67"/>
      <c r="M35" s="97"/>
      <c r="N35" s="64"/>
      <c r="O35" s="64"/>
    </row>
    <row r="36" spans="1:25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5" s="106" customFormat="1" ht="25.35" customHeight="1">
      <c r="A37" s="95">
        <v>21</v>
      </c>
      <c r="B37" s="95">
        <v>20</v>
      </c>
      <c r="C37" s="96" t="s">
        <v>837</v>
      </c>
      <c r="D37" s="97">
        <v>1273.4100000000001</v>
      </c>
      <c r="E37" s="97">
        <v>679.21</v>
      </c>
      <c r="F37" s="98">
        <f>(D37-E37)/E37</f>
        <v>0.87483988751637931</v>
      </c>
      <c r="G37" s="97">
        <v>295</v>
      </c>
      <c r="H37" s="99">
        <v>8</v>
      </c>
      <c r="I37" s="99">
        <f t="shared" ref="I37:I44" si="3">G37/H37</f>
        <v>36.875</v>
      </c>
      <c r="J37" s="99">
        <v>1</v>
      </c>
      <c r="K37" s="99">
        <v>10</v>
      </c>
      <c r="L37" s="97">
        <v>136327.26</v>
      </c>
      <c r="M37" s="97">
        <v>26496</v>
      </c>
      <c r="N37" s="107">
        <v>44890</v>
      </c>
      <c r="O37" s="101" t="s">
        <v>84</v>
      </c>
      <c r="P37" s="108"/>
      <c r="Q37" s="109"/>
      <c r="R37" s="103"/>
      <c r="S37" s="105"/>
      <c r="T37" s="105"/>
      <c r="U37" s="103"/>
      <c r="V37" s="147"/>
      <c r="W37" s="143"/>
      <c r="X37" s="109"/>
    </row>
    <row r="38" spans="1:25" customFormat="1" ht="25.35" customHeight="1">
      <c r="A38" s="63">
        <v>22</v>
      </c>
      <c r="B38" s="63">
        <v>14</v>
      </c>
      <c r="C38" s="68" t="s">
        <v>774</v>
      </c>
      <c r="D38" s="67">
        <v>730.3</v>
      </c>
      <c r="E38" s="67">
        <v>2463.6999999999998</v>
      </c>
      <c r="F38" s="70">
        <f>(D38-E38)/E38</f>
        <v>-0.70357592239314848</v>
      </c>
      <c r="G38" s="67">
        <v>108</v>
      </c>
      <c r="H38" s="67">
        <v>4</v>
      </c>
      <c r="I38" s="66">
        <f t="shared" si="3"/>
        <v>27</v>
      </c>
      <c r="J38" s="67">
        <v>3</v>
      </c>
      <c r="K38" s="66">
        <v>16</v>
      </c>
      <c r="L38" s="67">
        <v>1002863.1900000002</v>
      </c>
      <c r="M38" s="67">
        <v>143945</v>
      </c>
      <c r="N38" s="127">
        <v>44848</v>
      </c>
      <c r="O38" s="64" t="s">
        <v>775</v>
      </c>
      <c r="P38" s="144" t="s">
        <v>926</v>
      </c>
      <c r="Q38" s="137"/>
      <c r="R38" s="129"/>
      <c r="S38" s="132"/>
      <c r="T38" s="132"/>
      <c r="U38" s="129"/>
      <c r="V38" s="147"/>
      <c r="W38" s="143"/>
      <c r="X38" s="137"/>
    </row>
    <row r="39" spans="1:25" customFormat="1" ht="25.35" customHeight="1">
      <c r="A39" s="95">
        <v>23</v>
      </c>
      <c r="B39" s="63">
        <v>16</v>
      </c>
      <c r="C39" s="96" t="s">
        <v>912</v>
      </c>
      <c r="D39" s="97">
        <v>472.5</v>
      </c>
      <c r="E39" s="97">
        <v>1495.7</v>
      </c>
      <c r="F39" s="98">
        <f>(D39-E39)/E39</f>
        <v>-0.68409440395801302</v>
      </c>
      <c r="G39" s="97">
        <v>75</v>
      </c>
      <c r="H39" s="99">
        <v>6</v>
      </c>
      <c r="I39" s="99">
        <f t="shared" si="3"/>
        <v>12.5</v>
      </c>
      <c r="J39" s="99">
        <v>4</v>
      </c>
      <c r="K39" s="99">
        <v>3</v>
      </c>
      <c r="L39" s="67">
        <v>13811.14</v>
      </c>
      <c r="M39" s="67">
        <v>2241</v>
      </c>
      <c r="N39" s="107" t="s">
        <v>913</v>
      </c>
      <c r="O39" s="101" t="s">
        <v>82</v>
      </c>
      <c r="P39" s="136"/>
      <c r="Q39" s="137"/>
      <c r="R39" s="129"/>
      <c r="S39" s="132"/>
      <c r="T39" s="132"/>
      <c r="U39" s="129"/>
      <c r="V39" s="147"/>
      <c r="W39" s="143"/>
      <c r="X39" s="137"/>
    </row>
    <row r="40" spans="1:25" customFormat="1" ht="25.35" customHeight="1">
      <c r="A40" s="63">
        <v>24</v>
      </c>
      <c r="B40" s="146" t="s">
        <v>36</v>
      </c>
      <c r="C40" s="96" t="s">
        <v>834</v>
      </c>
      <c r="D40" s="97">
        <v>400</v>
      </c>
      <c r="E40" s="98" t="s">
        <v>36</v>
      </c>
      <c r="F40" s="98" t="s">
        <v>36</v>
      </c>
      <c r="G40" s="97">
        <v>80</v>
      </c>
      <c r="H40" s="99">
        <v>1</v>
      </c>
      <c r="I40" s="99">
        <f t="shared" si="3"/>
        <v>80</v>
      </c>
      <c r="J40" s="99">
        <v>1</v>
      </c>
      <c r="K40" s="98" t="s">
        <v>36</v>
      </c>
      <c r="L40" s="97">
        <v>21883.659999999996</v>
      </c>
      <c r="M40" s="97">
        <v>4168</v>
      </c>
      <c r="N40" s="107">
        <v>44883</v>
      </c>
      <c r="O40" s="101" t="s">
        <v>835</v>
      </c>
      <c r="P40" s="136"/>
      <c r="Q40" s="137"/>
      <c r="R40" s="129"/>
      <c r="S40" s="132"/>
      <c r="T40" s="132"/>
      <c r="U40" s="129"/>
      <c r="V40" s="143"/>
      <c r="W40" s="143"/>
      <c r="X40" s="137"/>
    </row>
    <row r="41" spans="1:25" customFormat="1" ht="25.35" customHeight="1">
      <c r="A41" s="95">
        <v>25</v>
      </c>
      <c r="B41" s="98" t="s">
        <v>36</v>
      </c>
      <c r="C41" s="96" t="s">
        <v>832</v>
      </c>
      <c r="D41" s="97">
        <v>137</v>
      </c>
      <c r="E41" s="97" t="s">
        <v>36</v>
      </c>
      <c r="F41" s="98" t="s">
        <v>36</v>
      </c>
      <c r="G41" s="97">
        <v>35</v>
      </c>
      <c r="H41" s="99">
        <v>1</v>
      </c>
      <c r="I41" s="99">
        <f t="shared" si="3"/>
        <v>35</v>
      </c>
      <c r="J41" s="99">
        <v>1</v>
      </c>
      <c r="K41" s="99" t="s">
        <v>36</v>
      </c>
      <c r="L41" s="97">
        <v>8339.52</v>
      </c>
      <c r="M41" s="97">
        <v>1881</v>
      </c>
      <c r="N41" s="107">
        <v>44883</v>
      </c>
      <c r="O41" s="101" t="s">
        <v>82</v>
      </c>
      <c r="P41" s="136"/>
      <c r="Q41" s="137"/>
      <c r="R41" s="129"/>
      <c r="S41" s="132"/>
      <c r="T41" s="132"/>
      <c r="U41" s="129"/>
      <c r="V41" s="143"/>
      <c r="W41" s="143"/>
      <c r="X41" s="137"/>
    </row>
    <row r="42" spans="1:25" s="106" customFormat="1" ht="25.35" customHeight="1">
      <c r="A42" s="63">
        <v>26</v>
      </c>
      <c r="B42" s="63">
        <v>30</v>
      </c>
      <c r="C42" s="96" t="s">
        <v>823</v>
      </c>
      <c r="D42" s="97">
        <v>104.7</v>
      </c>
      <c r="E42" s="97">
        <v>128.4</v>
      </c>
      <c r="F42" s="98">
        <v>-0.18457943925233647</v>
      </c>
      <c r="G42" s="97">
        <v>23</v>
      </c>
      <c r="H42" s="99">
        <v>1</v>
      </c>
      <c r="I42" s="99">
        <f t="shared" si="3"/>
        <v>23</v>
      </c>
      <c r="J42" s="99">
        <v>1</v>
      </c>
      <c r="K42" s="99">
        <v>11</v>
      </c>
      <c r="L42" s="97">
        <v>205435.83000000002</v>
      </c>
      <c r="M42" s="97">
        <v>32181</v>
      </c>
      <c r="N42" s="107">
        <v>44883</v>
      </c>
      <c r="O42" s="101" t="s">
        <v>824</v>
      </c>
      <c r="P42" s="149" t="s">
        <v>926</v>
      </c>
      <c r="Q42" s="93"/>
      <c r="R42" s="94"/>
      <c r="S42" s="93"/>
      <c r="T42" s="93"/>
      <c r="U42" s="104"/>
      <c r="V42" s="143"/>
      <c r="W42" s="143"/>
      <c r="X42" s="109"/>
      <c r="Y42" s="103"/>
    </row>
    <row r="43" spans="1:25" customFormat="1" ht="25.35" customHeight="1">
      <c r="A43" s="95">
        <v>27</v>
      </c>
      <c r="B43" s="63">
        <v>25</v>
      </c>
      <c r="C43" s="96" t="s">
        <v>842</v>
      </c>
      <c r="D43" s="97">
        <v>35</v>
      </c>
      <c r="E43" s="97">
        <v>345</v>
      </c>
      <c r="F43" s="98">
        <f>(D43-E43)/E43</f>
        <v>-0.89855072463768115</v>
      </c>
      <c r="G43" s="97">
        <v>5</v>
      </c>
      <c r="H43" s="99" t="s">
        <v>36</v>
      </c>
      <c r="I43" s="99" t="s">
        <v>36</v>
      </c>
      <c r="J43" s="99">
        <v>1</v>
      </c>
      <c r="K43" s="99">
        <v>10</v>
      </c>
      <c r="L43" s="97">
        <v>10413</v>
      </c>
      <c r="M43" s="97">
        <v>2011</v>
      </c>
      <c r="N43" s="107">
        <v>44890</v>
      </c>
      <c r="O43" s="101" t="s">
        <v>47</v>
      </c>
      <c r="V43" s="147"/>
      <c r="W43" s="143"/>
    </row>
    <row r="44" spans="1:25" customFormat="1" ht="25.35" customHeight="1">
      <c r="A44" s="95">
        <v>28</v>
      </c>
      <c r="B44" s="63">
        <v>31</v>
      </c>
      <c r="C44" s="96" t="s">
        <v>919</v>
      </c>
      <c r="D44" s="97">
        <v>35</v>
      </c>
      <c r="E44" s="97">
        <v>18</v>
      </c>
      <c r="F44" s="98">
        <f>(D44-E44)/E44</f>
        <v>0.94444444444444442</v>
      </c>
      <c r="G44" s="97">
        <v>8</v>
      </c>
      <c r="H44" s="99">
        <v>2</v>
      </c>
      <c r="I44" s="99">
        <f t="shared" si="3"/>
        <v>4</v>
      </c>
      <c r="J44" s="99">
        <v>2</v>
      </c>
      <c r="K44" s="99">
        <v>3</v>
      </c>
      <c r="L44" s="97">
        <v>2474.15</v>
      </c>
      <c r="M44" s="97">
        <v>446</v>
      </c>
      <c r="N44" s="107" t="s">
        <v>913</v>
      </c>
      <c r="O44" s="101" t="s">
        <v>357</v>
      </c>
      <c r="V44" s="147"/>
      <c r="W44" s="143"/>
    </row>
    <row r="45" spans="1:25" ht="25.35" customHeight="1">
      <c r="A45" s="41"/>
      <c r="B45" s="41"/>
      <c r="C45" s="52" t="s">
        <v>75</v>
      </c>
      <c r="D45" s="124">
        <f>SUM(D35:D44)</f>
        <v>422541.34999999992</v>
      </c>
      <c r="E45" s="124">
        <v>550928</v>
      </c>
      <c r="F45" s="20">
        <f>(D45-E45)/E45</f>
        <v>-0.23303707562512721</v>
      </c>
      <c r="G45" s="62">
        <f>SUM(G35:G43)</f>
        <v>64598</v>
      </c>
      <c r="H45" s="62"/>
      <c r="I45" s="43"/>
      <c r="J45" s="119"/>
      <c r="K45" s="119"/>
      <c r="L45" s="45"/>
      <c r="M45" s="49"/>
      <c r="N45" s="46"/>
      <c r="O45" s="53"/>
      <c r="V45" s="147"/>
      <c r="W45" s="143"/>
    </row>
    <row r="46" spans="1:25">
      <c r="V46" s="147"/>
      <c r="W46" s="143"/>
    </row>
    <row r="47" spans="1:25" s="106" customFormat="1" ht="25.35" customHeight="1">
      <c r="A47" s="1"/>
      <c r="B47" s="1"/>
      <c r="C47" s="1"/>
      <c r="D47" s="1"/>
      <c r="F47" s="1"/>
      <c r="G47" s="1"/>
      <c r="H47" s="1"/>
      <c r="I47" s="1"/>
      <c r="L47" s="1"/>
      <c r="M47" s="1"/>
      <c r="N47" s="1"/>
      <c r="O47" s="1"/>
      <c r="P47" s="102"/>
      <c r="Q47" s="93"/>
      <c r="R47" s="94"/>
      <c r="S47" s="93"/>
      <c r="T47" s="93"/>
      <c r="U47" s="104"/>
      <c r="V47" s="148"/>
      <c r="W47" s="143"/>
      <c r="X47" s="104"/>
      <c r="Y47" s="103"/>
    </row>
    <row r="48" spans="1:25">
      <c r="V48" s="143"/>
      <c r="W48" s="143"/>
    </row>
    <row r="49" spans="16:23">
      <c r="V49" s="143"/>
      <c r="W49" s="143"/>
    </row>
    <row r="56" spans="16:23" ht="12" customHeight="1"/>
    <row r="59" spans="16:23">
      <c r="S59" s="61"/>
    </row>
    <row r="60" spans="16:23">
      <c r="P60" s="61"/>
    </row>
    <row r="61" spans="16:23">
      <c r="U61" s="61"/>
    </row>
  </sheetData>
  <sortState xmlns:xlrd2="http://schemas.microsoft.com/office/spreadsheetml/2017/richdata2" ref="B13:O43">
    <sortCondition descending="1" ref="D13:D43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6334A-48FF-4F32-8CAC-B00970738066}">
  <dimension ref="A1:Z73"/>
  <sheetViews>
    <sheetView topLeftCell="A13" zoomScale="60" zoomScaleNormal="60" workbookViewId="0">
      <selection activeCell="C25" sqref="C25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1.44140625" style="1" customWidth="1"/>
    <col min="26" max="26" width="14.88671875" style="1" customWidth="1"/>
    <col min="27" max="16384" width="8.88671875" style="1"/>
  </cols>
  <sheetData>
    <row r="1" spans="1:26" ht="19.5" customHeight="1">
      <c r="E1" s="30" t="s">
        <v>530</v>
      </c>
      <c r="F1" s="30"/>
      <c r="G1" s="30"/>
      <c r="H1" s="30"/>
      <c r="I1" s="30"/>
    </row>
    <row r="2" spans="1:26" ht="19.5" customHeight="1">
      <c r="E2" s="30" t="s">
        <v>531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526</v>
      </c>
      <c r="E6" s="32" t="s">
        <v>532</v>
      </c>
      <c r="F6" s="212"/>
      <c r="G6" s="32" t="s">
        <v>526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>
      <c r="A10" s="207"/>
      <c r="B10" s="207"/>
      <c r="C10" s="212"/>
      <c r="D10" s="84" t="s">
        <v>527</v>
      </c>
      <c r="E10" s="84" t="s">
        <v>533</v>
      </c>
      <c r="F10" s="212"/>
      <c r="G10" s="84" t="s">
        <v>527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2"/>
      <c r="Y12" s="60"/>
      <c r="Z12" s="4"/>
    </row>
    <row r="13" spans="1:26" ht="25.35" customHeight="1">
      <c r="A13" s="63">
        <v>1</v>
      </c>
      <c r="B13" s="63" t="s">
        <v>34</v>
      </c>
      <c r="C13" s="68" t="s">
        <v>489</v>
      </c>
      <c r="D13" s="67">
        <v>53265.64</v>
      </c>
      <c r="E13" s="66" t="s">
        <v>36</v>
      </c>
      <c r="F13" s="66" t="s">
        <v>36</v>
      </c>
      <c r="G13" s="67">
        <v>8263</v>
      </c>
      <c r="H13" s="66">
        <v>346</v>
      </c>
      <c r="I13" s="66">
        <f t="shared" ref="I13:I22" si="0">G13/H13</f>
        <v>23.881502890173412</v>
      </c>
      <c r="J13" s="66">
        <v>18</v>
      </c>
      <c r="K13" s="66">
        <v>1</v>
      </c>
      <c r="L13" s="67">
        <v>53266</v>
      </c>
      <c r="M13" s="67">
        <v>8263</v>
      </c>
      <c r="N13" s="65">
        <v>44386</v>
      </c>
      <c r="O13" s="64" t="s">
        <v>43</v>
      </c>
      <c r="P13" s="61"/>
      <c r="R13" s="54"/>
      <c r="T13" s="61"/>
      <c r="U13" s="60"/>
      <c r="V13" s="60"/>
      <c r="W13" s="60"/>
      <c r="X13" s="61"/>
      <c r="Y13" s="60"/>
      <c r="Z13" s="60"/>
    </row>
    <row r="14" spans="1:26" ht="25.35" customHeight="1">
      <c r="A14" s="63">
        <v>2</v>
      </c>
      <c r="B14" s="77">
        <v>1</v>
      </c>
      <c r="C14" s="68" t="s">
        <v>486</v>
      </c>
      <c r="D14" s="67">
        <v>26952.959999999999</v>
      </c>
      <c r="E14" s="66">
        <v>47973.79</v>
      </c>
      <c r="F14" s="70">
        <f>(D14-E14)/E14</f>
        <v>-0.43817321916821667</v>
      </c>
      <c r="G14" s="67">
        <v>4491</v>
      </c>
      <c r="H14" s="66">
        <v>258</v>
      </c>
      <c r="I14" s="66">
        <f t="shared" si="0"/>
        <v>17.406976744186046</v>
      </c>
      <c r="J14" s="66">
        <v>12</v>
      </c>
      <c r="K14" s="66">
        <v>3</v>
      </c>
      <c r="L14" s="67">
        <v>159777</v>
      </c>
      <c r="M14" s="67">
        <v>25143</v>
      </c>
      <c r="N14" s="65">
        <v>44372</v>
      </c>
      <c r="O14" s="64" t="s">
        <v>37</v>
      </c>
      <c r="P14" s="61"/>
      <c r="R14" s="54"/>
      <c r="T14" s="61"/>
      <c r="U14" s="60"/>
      <c r="V14" s="60"/>
      <c r="W14" s="60"/>
      <c r="X14" s="61"/>
      <c r="Y14" s="60"/>
      <c r="Z14" s="60"/>
    </row>
    <row r="15" spans="1:26" ht="25.35" customHeight="1">
      <c r="A15" s="63">
        <v>3</v>
      </c>
      <c r="B15" s="77">
        <v>2</v>
      </c>
      <c r="C15" s="68" t="s">
        <v>456</v>
      </c>
      <c r="D15" s="67">
        <v>12413.02</v>
      </c>
      <c r="E15" s="66">
        <v>19099.13</v>
      </c>
      <c r="F15" s="70">
        <f>(D15-E15)/E15</f>
        <v>-0.35007406096508065</v>
      </c>
      <c r="G15" s="67">
        <v>2753</v>
      </c>
      <c r="H15" s="66">
        <v>230</v>
      </c>
      <c r="I15" s="66">
        <f t="shared" si="0"/>
        <v>11.969565217391304</v>
      </c>
      <c r="J15" s="66">
        <v>15</v>
      </c>
      <c r="K15" s="66">
        <v>2</v>
      </c>
      <c r="L15" s="67">
        <v>31512</v>
      </c>
      <c r="M15" s="67">
        <v>6925</v>
      </c>
      <c r="N15" s="65">
        <v>44379</v>
      </c>
      <c r="O15" s="64" t="s">
        <v>37</v>
      </c>
      <c r="P15" s="61"/>
      <c r="R15" s="54"/>
      <c r="T15" s="61"/>
      <c r="U15" s="60"/>
      <c r="V15" s="60"/>
      <c r="W15" s="60"/>
      <c r="X15" s="61"/>
      <c r="Y15" s="60"/>
      <c r="Z15" s="60"/>
    </row>
    <row r="16" spans="1:26" ht="25.35" customHeight="1">
      <c r="A16" s="63">
        <v>4</v>
      </c>
      <c r="B16" s="77">
        <v>3</v>
      </c>
      <c r="C16" s="68" t="s">
        <v>516</v>
      </c>
      <c r="D16" s="67">
        <v>10036.84</v>
      </c>
      <c r="E16" s="66">
        <v>15121.62</v>
      </c>
      <c r="F16" s="70">
        <f>(D16-E16)/E16</f>
        <v>-0.33625894580078064</v>
      </c>
      <c r="G16" s="67">
        <v>1682</v>
      </c>
      <c r="H16" s="66">
        <v>163</v>
      </c>
      <c r="I16" s="66">
        <f t="shared" si="0"/>
        <v>10.319018404907975</v>
      </c>
      <c r="J16" s="66">
        <v>12</v>
      </c>
      <c r="K16" s="66">
        <v>2</v>
      </c>
      <c r="L16" s="67">
        <v>25158</v>
      </c>
      <c r="M16" s="67">
        <v>4213</v>
      </c>
      <c r="N16" s="65">
        <v>44379</v>
      </c>
      <c r="O16" s="64" t="s">
        <v>37</v>
      </c>
      <c r="P16" s="61"/>
      <c r="R16" s="54"/>
      <c r="T16" s="61"/>
      <c r="U16" s="60"/>
      <c r="V16" s="60"/>
      <c r="W16" s="60"/>
      <c r="X16" s="61"/>
      <c r="Y16" s="60"/>
      <c r="Z16" s="60"/>
    </row>
    <row r="17" spans="1:26" ht="25.35" customHeight="1">
      <c r="A17" s="63">
        <v>5</v>
      </c>
      <c r="B17" s="77">
        <v>4</v>
      </c>
      <c r="C17" s="56" t="s">
        <v>333</v>
      </c>
      <c r="D17" s="67">
        <v>8020.84</v>
      </c>
      <c r="E17" s="66">
        <v>12654.89</v>
      </c>
      <c r="F17" s="70">
        <f>(D17-E17)/E17</f>
        <v>-0.36618650972074823</v>
      </c>
      <c r="G17" s="67">
        <v>1827</v>
      </c>
      <c r="H17" s="66">
        <v>160</v>
      </c>
      <c r="I17" s="66">
        <f t="shared" si="0"/>
        <v>11.418749999999999</v>
      </c>
      <c r="J17" s="66">
        <v>11</v>
      </c>
      <c r="K17" s="66">
        <v>3</v>
      </c>
      <c r="L17" s="67">
        <v>36501.019999999997</v>
      </c>
      <c r="M17" s="67">
        <v>8186</v>
      </c>
      <c r="N17" s="65">
        <v>44372</v>
      </c>
      <c r="O17" s="64" t="s">
        <v>50</v>
      </c>
      <c r="P17" s="61"/>
      <c r="Q17" s="73"/>
      <c r="R17" s="73"/>
      <c r="S17" s="73"/>
      <c r="T17" s="73"/>
      <c r="U17" s="73"/>
      <c r="V17" s="74"/>
      <c r="W17" s="75"/>
      <c r="X17" s="60"/>
      <c r="Y17" s="74"/>
      <c r="Z17" s="75"/>
    </row>
    <row r="18" spans="1:26" ht="25.35" customHeight="1">
      <c r="A18" s="63">
        <v>6</v>
      </c>
      <c r="B18" s="77">
        <v>5</v>
      </c>
      <c r="C18" s="68" t="s">
        <v>331</v>
      </c>
      <c r="D18" s="67">
        <v>7269.44</v>
      </c>
      <c r="E18" s="66">
        <v>8278.99</v>
      </c>
      <c r="F18" s="70">
        <f>(D18-E18)/E18</f>
        <v>-0.12194120297282642</v>
      </c>
      <c r="G18" s="67">
        <v>1150</v>
      </c>
      <c r="H18" s="66">
        <v>101</v>
      </c>
      <c r="I18" s="66">
        <f t="shared" si="0"/>
        <v>11.386138613861386</v>
      </c>
      <c r="J18" s="66">
        <v>9</v>
      </c>
      <c r="K18" s="66">
        <v>6</v>
      </c>
      <c r="L18" s="67">
        <v>72147</v>
      </c>
      <c r="M18" s="67">
        <v>16147</v>
      </c>
      <c r="N18" s="65">
        <v>44351</v>
      </c>
      <c r="O18" s="64" t="s">
        <v>37</v>
      </c>
      <c r="P18" s="61"/>
      <c r="Q18" s="73"/>
      <c r="R18" s="73"/>
      <c r="T18" s="73"/>
      <c r="U18" s="73"/>
      <c r="V18" s="74"/>
      <c r="W18" s="75"/>
      <c r="X18" s="60"/>
      <c r="Y18" s="74"/>
      <c r="Z18" s="75"/>
    </row>
    <row r="19" spans="1:26" ht="25.35" customHeight="1">
      <c r="A19" s="63">
        <v>7</v>
      </c>
      <c r="B19" s="77" t="s">
        <v>58</v>
      </c>
      <c r="C19" s="68" t="s">
        <v>437</v>
      </c>
      <c r="D19" s="67">
        <v>5396.01</v>
      </c>
      <c r="E19" s="66" t="s">
        <v>36</v>
      </c>
      <c r="F19" s="66" t="s">
        <v>36</v>
      </c>
      <c r="G19" s="67">
        <v>1053</v>
      </c>
      <c r="H19" s="66">
        <v>12</v>
      </c>
      <c r="I19" s="66">
        <f t="shared" si="0"/>
        <v>87.75</v>
      </c>
      <c r="J19" s="66">
        <v>6</v>
      </c>
      <c r="K19" s="66">
        <v>0</v>
      </c>
      <c r="L19" s="67">
        <v>5396.01</v>
      </c>
      <c r="M19" s="67">
        <v>1053</v>
      </c>
      <c r="N19" s="65" t="s">
        <v>60</v>
      </c>
      <c r="O19" s="64" t="s">
        <v>56</v>
      </c>
      <c r="P19" s="61"/>
      <c r="Q19" s="73"/>
      <c r="R19" s="73"/>
      <c r="S19" s="73"/>
      <c r="T19" s="73"/>
      <c r="U19" s="73"/>
      <c r="V19" s="74"/>
      <c r="W19" s="75"/>
      <c r="X19" s="74"/>
      <c r="Y19" s="60"/>
      <c r="Z19" s="75"/>
    </row>
    <row r="20" spans="1:26" ht="25.35" customHeight="1">
      <c r="A20" s="63">
        <v>8</v>
      </c>
      <c r="B20" s="77">
        <v>6</v>
      </c>
      <c r="C20" s="68" t="s">
        <v>517</v>
      </c>
      <c r="D20" s="67">
        <v>5040.5</v>
      </c>
      <c r="E20" s="66">
        <v>7579.77</v>
      </c>
      <c r="F20" s="70">
        <f>(D20-E20)/E20</f>
        <v>-0.33500620731235914</v>
      </c>
      <c r="G20" s="67">
        <v>1121</v>
      </c>
      <c r="H20" s="66">
        <v>104</v>
      </c>
      <c r="I20" s="66">
        <f t="shared" si="0"/>
        <v>10.778846153846153</v>
      </c>
      <c r="J20" s="66">
        <v>5</v>
      </c>
      <c r="K20" s="66">
        <v>5</v>
      </c>
      <c r="L20" s="67">
        <v>64849.29</v>
      </c>
      <c r="M20" s="67">
        <v>14186</v>
      </c>
      <c r="N20" s="65">
        <v>44358</v>
      </c>
      <c r="O20" s="64" t="s">
        <v>142</v>
      </c>
      <c r="P20" s="61"/>
      <c r="Q20" s="73"/>
      <c r="R20" s="73"/>
      <c r="S20" s="73"/>
      <c r="T20" s="73"/>
      <c r="U20" s="73"/>
      <c r="V20" s="74"/>
      <c r="W20" s="75"/>
      <c r="X20" s="74"/>
      <c r="Y20" s="60"/>
      <c r="Z20" s="75"/>
    </row>
    <row r="21" spans="1:26" ht="25.35" customHeight="1">
      <c r="A21" s="63">
        <v>9</v>
      </c>
      <c r="B21" s="63" t="s">
        <v>34</v>
      </c>
      <c r="C21" s="68" t="s">
        <v>86</v>
      </c>
      <c r="D21" s="67">
        <v>5037.8599999999997</v>
      </c>
      <c r="E21" s="66" t="s">
        <v>36</v>
      </c>
      <c r="F21" s="66" t="s">
        <v>36</v>
      </c>
      <c r="G21" s="67">
        <v>1268</v>
      </c>
      <c r="H21" s="66">
        <v>211</v>
      </c>
      <c r="I21" s="66">
        <f t="shared" si="0"/>
        <v>6.0094786729857823</v>
      </c>
      <c r="J21" s="66">
        <v>15</v>
      </c>
      <c r="K21" s="66">
        <v>1</v>
      </c>
      <c r="L21" s="67">
        <v>5037.8599999999997</v>
      </c>
      <c r="M21" s="67">
        <v>1268</v>
      </c>
      <c r="N21" s="65">
        <v>44386</v>
      </c>
      <c r="O21" s="64" t="s">
        <v>41</v>
      </c>
      <c r="P21" s="61"/>
      <c r="Q21" s="73"/>
      <c r="R21" s="73"/>
      <c r="S21" s="73"/>
      <c r="T21" s="73"/>
      <c r="U21" s="73"/>
      <c r="V21" s="74"/>
      <c r="W21" s="75"/>
      <c r="X21" s="74"/>
      <c r="Y21" s="60"/>
      <c r="Z21" s="75"/>
    </row>
    <row r="22" spans="1:26" ht="25.35" customHeight="1">
      <c r="A22" s="63">
        <v>10</v>
      </c>
      <c r="B22" s="77">
        <v>7</v>
      </c>
      <c r="C22" s="68" t="s">
        <v>487</v>
      </c>
      <c r="D22" s="67">
        <v>4524.6000000000004</v>
      </c>
      <c r="E22" s="66">
        <v>7071.78</v>
      </c>
      <c r="F22" s="70">
        <f>(D22-E22)/E22</f>
        <v>-0.36018937240694698</v>
      </c>
      <c r="G22" s="67">
        <v>700</v>
      </c>
      <c r="H22" s="66">
        <v>35</v>
      </c>
      <c r="I22" s="66">
        <f t="shared" si="0"/>
        <v>20</v>
      </c>
      <c r="J22" s="66">
        <v>6</v>
      </c>
      <c r="K22" s="66">
        <v>6</v>
      </c>
      <c r="L22" s="67">
        <v>102212.29</v>
      </c>
      <c r="M22" s="67">
        <v>16398</v>
      </c>
      <c r="N22" s="65">
        <v>44351</v>
      </c>
      <c r="O22" s="64" t="s">
        <v>56</v>
      </c>
      <c r="P22" s="61"/>
      <c r="Q22" s="73"/>
      <c r="R22" s="73"/>
      <c r="S22" s="73"/>
      <c r="T22" s="73"/>
      <c r="U22" s="73"/>
      <c r="V22" s="74"/>
      <c r="W22" s="75"/>
      <c r="X22" s="74"/>
      <c r="Y22" s="60"/>
      <c r="Z22" s="75"/>
    </row>
    <row r="23" spans="1:26" ht="25.35" customHeight="1">
      <c r="A23" s="41"/>
      <c r="B23" s="41"/>
      <c r="C23" s="52" t="s">
        <v>52</v>
      </c>
      <c r="D23" s="62">
        <f>SUM(D13:D22)</f>
        <v>137957.71</v>
      </c>
      <c r="E23" s="62">
        <f>SUM(E13:E22)</f>
        <v>117779.97</v>
      </c>
      <c r="F23" s="72">
        <f>(D23-E23)/E23</f>
        <v>0.17131724519882277</v>
      </c>
      <c r="G23" s="62">
        <f>SUM(G13:G22)</f>
        <v>24308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8</v>
      </c>
      <c r="C25" s="68" t="s">
        <v>522</v>
      </c>
      <c r="D25" s="67">
        <v>3843.54</v>
      </c>
      <c r="E25" s="66">
        <v>6875.58</v>
      </c>
      <c r="F25" s="70">
        <f>(D25-E25)/E25</f>
        <v>-0.44098679675023778</v>
      </c>
      <c r="G25" s="67">
        <v>692</v>
      </c>
      <c r="H25" s="66">
        <v>65</v>
      </c>
      <c r="I25" s="66">
        <f>G25/H25</f>
        <v>10.646153846153846</v>
      </c>
      <c r="J25" s="66">
        <v>12</v>
      </c>
      <c r="K25" s="66">
        <v>2</v>
      </c>
      <c r="L25" s="67">
        <v>10719.119999999999</v>
      </c>
      <c r="M25" s="67">
        <v>1879</v>
      </c>
      <c r="N25" s="65">
        <v>44379</v>
      </c>
      <c r="O25" s="64" t="s">
        <v>50</v>
      </c>
      <c r="P25" s="61"/>
      <c r="Q25" s="73"/>
      <c r="R25" s="73"/>
      <c r="S25" s="73"/>
      <c r="T25" s="73"/>
      <c r="U25" s="73"/>
      <c r="V25" s="74"/>
      <c r="W25" s="75"/>
      <c r="X25" s="74"/>
      <c r="Y25" s="60"/>
      <c r="Z25" s="75"/>
    </row>
    <row r="26" spans="1:26" ht="25.35" customHeight="1">
      <c r="A26" s="63">
        <v>12</v>
      </c>
      <c r="B26" s="77">
        <v>10</v>
      </c>
      <c r="C26" s="68" t="s">
        <v>393</v>
      </c>
      <c r="D26" s="67">
        <v>2942.81</v>
      </c>
      <c r="E26" s="67">
        <v>4306.87</v>
      </c>
      <c r="F26" s="70">
        <f>(D26-E26)/E26</f>
        <v>-0.31671724477404706</v>
      </c>
      <c r="G26" s="67">
        <v>480</v>
      </c>
      <c r="H26" s="66">
        <v>35</v>
      </c>
      <c r="I26" s="66">
        <f>G26/H26</f>
        <v>13.714285714285714</v>
      </c>
      <c r="J26" s="66">
        <v>6</v>
      </c>
      <c r="K26" s="66">
        <v>7</v>
      </c>
      <c r="L26" s="67">
        <v>105966</v>
      </c>
      <c r="M26" s="67">
        <v>16876</v>
      </c>
      <c r="N26" s="65">
        <v>44344</v>
      </c>
      <c r="O26" s="64" t="s">
        <v>39</v>
      </c>
      <c r="P26" s="61"/>
      <c r="Q26" s="73"/>
      <c r="R26" s="73"/>
      <c r="S26" s="73"/>
      <c r="T26" s="73"/>
      <c r="U26" s="73"/>
      <c r="V26" s="74"/>
      <c r="W26" s="75"/>
      <c r="X26" s="74"/>
      <c r="Y26" s="60"/>
      <c r="Z26" s="75"/>
    </row>
    <row r="27" spans="1:26" ht="25.35" customHeight="1">
      <c r="A27" s="63">
        <v>13</v>
      </c>
      <c r="B27" s="77">
        <v>9</v>
      </c>
      <c r="C27" s="68" t="s">
        <v>519</v>
      </c>
      <c r="D27" s="67">
        <v>2239</v>
      </c>
      <c r="E27" s="66">
        <v>5403</v>
      </c>
      <c r="F27" s="70">
        <f>(D27-E27)/E27</f>
        <v>-0.58560059226355732</v>
      </c>
      <c r="G27" s="67">
        <v>3687</v>
      </c>
      <c r="H27" s="66" t="s">
        <v>36</v>
      </c>
      <c r="I27" s="66" t="s">
        <v>36</v>
      </c>
      <c r="J27" s="66">
        <v>5</v>
      </c>
      <c r="K27" s="66">
        <v>4</v>
      </c>
      <c r="L27" s="67">
        <v>33453</v>
      </c>
      <c r="M27" s="67">
        <v>5644</v>
      </c>
      <c r="N27" s="65">
        <v>44365</v>
      </c>
      <c r="O27" s="64" t="s">
        <v>47</v>
      </c>
      <c r="P27" s="61"/>
      <c r="Q27" s="73"/>
      <c r="R27" s="73"/>
      <c r="S27" s="73"/>
      <c r="T27" s="73"/>
      <c r="U27" s="73"/>
      <c r="V27" s="74"/>
      <c r="W27" s="75"/>
      <c r="X27" s="60"/>
      <c r="Y27" s="74"/>
      <c r="Z27" s="75"/>
    </row>
    <row r="28" spans="1:26" ht="25.35" customHeight="1">
      <c r="A28" s="63">
        <v>14</v>
      </c>
      <c r="B28" s="77" t="s">
        <v>58</v>
      </c>
      <c r="C28" s="68" t="s">
        <v>420</v>
      </c>
      <c r="D28" s="67">
        <v>1982.75</v>
      </c>
      <c r="E28" s="66" t="s">
        <v>36</v>
      </c>
      <c r="F28" s="66" t="s">
        <v>36</v>
      </c>
      <c r="G28" s="67">
        <v>192</v>
      </c>
      <c r="H28" s="66">
        <v>6</v>
      </c>
      <c r="I28" s="66">
        <f>G28/H28</f>
        <v>32</v>
      </c>
      <c r="J28" s="66">
        <v>6</v>
      </c>
      <c r="K28" s="66">
        <v>0</v>
      </c>
      <c r="L28" s="67">
        <v>1982.75</v>
      </c>
      <c r="M28" s="67">
        <v>192</v>
      </c>
      <c r="N28" s="65" t="s">
        <v>60</v>
      </c>
      <c r="O28" s="64" t="s">
        <v>142</v>
      </c>
      <c r="P28" s="61"/>
      <c r="R28" s="54"/>
      <c r="T28" s="61"/>
      <c r="U28" s="60"/>
      <c r="V28" s="60"/>
      <c r="W28" s="60"/>
      <c r="X28" s="61"/>
      <c r="Y28" s="60"/>
      <c r="Z28" s="60"/>
    </row>
    <row r="29" spans="1:26" ht="25.35" customHeight="1">
      <c r="A29" s="63">
        <v>15</v>
      </c>
      <c r="B29" s="78">
        <v>12</v>
      </c>
      <c r="C29" s="68" t="s">
        <v>467</v>
      </c>
      <c r="D29" s="67">
        <v>1606</v>
      </c>
      <c r="E29" s="66">
        <v>2952.58</v>
      </c>
      <c r="F29" s="70">
        <f t="shared" ref="F29:F35" si="1">(D29-E29)/E29</f>
        <v>-0.45606892954636286</v>
      </c>
      <c r="G29" s="67">
        <v>301</v>
      </c>
      <c r="H29" s="66">
        <v>8</v>
      </c>
      <c r="I29" s="66">
        <f>G29/H29</f>
        <v>37.625</v>
      </c>
      <c r="J29" s="66">
        <v>4</v>
      </c>
      <c r="K29" s="66">
        <v>2</v>
      </c>
      <c r="L29" s="67">
        <v>4558.58</v>
      </c>
      <c r="M29" s="67">
        <v>891</v>
      </c>
      <c r="N29" s="65">
        <v>44379</v>
      </c>
      <c r="O29" s="64" t="s">
        <v>120</v>
      </c>
      <c r="P29" s="61"/>
      <c r="Q29" s="73"/>
      <c r="R29" s="73"/>
      <c r="S29" s="73"/>
      <c r="T29" s="73"/>
      <c r="U29" s="73"/>
      <c r="V29" s="74"/>
      <c r="W29" s="74"/>
      <c r="X29" s="75"/>
      <c r="Y29" s="60"/>
      <c r="Z29" s="75"/>
    </row>
    <row r="30" spans="1:26" ht="25.35" customHeight="1">
      <c r="A30" s="63">
        <v>16</v>
      </c>
      <c r="B30" s="77">
        <v>11</v>
      </c>
      <c r="C30" s="68" t="s">
        <v>523</v>
      </c>
      <c r="D30" s="67">
        <v>943</v>
      </c>
      <c r="E30" s="66">
        <v>4154</v>
      </c>
      <c r="F30" s="70">
        <f>(D30-E30)/E30</f>
        <v>-0.77298988926336065</v>
      </c>
      <c r="G30" s="67">
        <v>168</v>
      </c>
      <c r="H30" s="66" t="s">
        <v>36</v>
      </c>
      <c r="I30" s="66" t="s">
        <v>36</v>
      </c>
      <c r="J30" s="66">
        <v>6</v>
      </c>
      <c r="K30" s="66">
        <v>2</v>
      </c>
      <c r="L30" s="67">
        <v>5097</v>
      </c>
      <c r="M30" s="67">
        <v>912</v>
      </c>
      <c r="N30" s="65">
        <v>44379</v>
      </c>
      <c r="O30" s="64" t="s">
        <v>47</v>
      </c>
      <c r="P30" s="61"/>
      <c r="Q30" s="73"/>
      <c r="R30" s="73"/>
      <c r="S30" s="73"/>
      <c r="T30" s="73"/>
      <c r="U30" s="73"/>
      <c r="V30" s="74"/>
      <c r="W30" s="75"/>
      <c r="X30" s="60"/>
      <c r="Y30" s="74"/>
      <c r="Z30" s="75"/>
    </row>
    <row r="31" spans="1:26" ht="25.35" customHeight="1">
      <c r="A31" s="63">
        <v>17</v>
      </c>
      <c r="B31" s="77">
        <v>15</v>
      </c>
      <c r="C31" s="68" t="s">
        <v>518</v>
      </c>
      <c r="D31" s="67">
        <v>721.47</v>
      </c>
      <c r="E31" s="67">
        <v>733.98</v>
      </c>
      <c r="F31" s="70">
        <f t="shared" si="1"/>
        <v>-1.7044061146080262E-2</v>
      </c>
      <c r="G31" s="67">
        <v>135</v>
      </c>
      <c r="H31" s="66">
        <v>10</v>
      </c>
      <c r="I31" s="66">
        <f>G31/H31</f>
        <v>13.5</v>
      </c>
      <c r="J31" s="66">
        <v>2</v>
      </c>
      <c r="K31" s="66">
        <v>7</v>
      </c>
      <c r="L31" s="67">
        <v>25070</v>
      </c>
      <c r="M31" s="67">
        <v>4390</v>
      </c>
      <c r="N31" s="65">
        <v>44344</v>
      </c>
      <c r="O31" s="64" t="s">
        <v>43</v>
      </c>
      <c r="P31" s="61"/>
      <c r="Q31" s="73"/>
      <c r="R31" s="73"/>
      <c r="S31" s="73"/>
      <c r="T31" s="73"/>
      <c r="U31" s="73"/>
      <c r="V31" s="74"/>
      <c r="W31" s="75"/>
      <c r="X31" s="60"/>
      <c r="Y31" s="74"/>
      <c r="Z31" s="75"/>
    </row>
    <row r="32" spans="1:26" ht="25.35" customHeight="1">
      <c r="A32" s="63">
        <v>18</v>
      </c>
      <c r="B32" s="78">
        <v>16</v>
      </c>
      <c r="C32" s="26" t="s">
        <v>520</v>
      </c>
      <c r="D32" s="67">
        <v>516</v>
      </c>
      <c r="E32" s="67">
        <v>639.13</v>
      </c>
      <c r="F32" s="70">
        <f t="shared" si="1"/>
        <v>-0.19265251200851158</v>
      </c>
      <c r="G32" s="67">
        <v>115</v>
      </c>
      <c r="H32" s="66">
        <v>7</v>
      </c>
      <c r="I32" s="66">
        <f>G32/H32</f>
        <v>16.428571428571427</v>
      </c>
      <c r="J32" s="66">
        <v>1</v>
      </c>
      <c r="K32" s="66">
        <v>8</v>
      </c>
      <c r="L32" s="67">
        <v>54454</v>
      </c>
      <c r="M32" s="67">
        <v>11777</v>
      </c>
      <c r="N32" s="65">
        <v>44337</v>
      </c>
      <c r="O32" s="64" t="s">
        <v>43</v>
      </c>
      <c r="P32" s="61"/>
      <c r="R32" s="54"/>
      <c r="T32" s="61"/>
      <c r="U32" s="60"/>
      <c r="V32" s="60"/>
      <c r="W32" s="61"/>
      <c r="X32" s="60"/>
      <c r="Y32" s="60"/>
      <c r="Z32" s="60"/>
    </row>
    <row r="33" spans="1:26" ht="25.35" customHeight="1">
      <c r="A33" s="63">
        <v>19</v>
      </c>
      <c r="B33" s="78">
        <v>18</v>
      </c>
      <c r="C33" s="68" t="s">
        <v>477</v>
      </c>
      <c r="D33" s="67">
        <v>276.97000000000003</v>
      </c>
      <c r="E33" s="67">
        <v>308.5</v>
      </c>
      <c r="F33" s="70">
        <f t="shared" si="1"/>
        <v>-0.10220421393841159</v>
      </c>
      <c r="G33" s="67">
        <v>277</v>
      </c>
      <c r="H33" s="25">
        <v>8</v>
      </c>
      <c r="I33" s="66">
        <f>G33/H33</f>
        <v>34.625</v>
      </c>
      <c r="J33" s="66">
        <v>2</v>
      </c>
      <c r="K33" s="66">
        <v>11</v>
      </c>
      <c r="L33" s="67">
        <v>44777</v>
      </c>
      <c r="M33" s="67">
        <v>9315</v>
      </c>
      <c r="N33" s="65">
        <v>44316</v>
      </c>
      <c r="O33" s="64" t="s">
        <v>43</v>
      </c>
      <c r="P33" s="61"/>
      <c r="Q33" s="73"/>
      <c r="R33" s="73"/>
      <c r="S33" s="73"/>
      <c r="T33" s="73"/>
      <c r="U33" s="73"/>
      <c r="V33" s="74"/>
      <c r="W33" s="75"/>
      <c r="X33" s="74"/>
      <c r="Y33" s="75"/>
      <c r="Z33" s="60"/>
    </row>
    <row r="34" spans="1:26" ht="25.35" customHeight="1">
      <c r="A34" s="63">
        <v>20</v>
      </c>
      <c r="B34" s="77">
        <v>13</v>
      </c>
      <c r="C34" s="68" t="s">
        <v>528</v>
      </c>
      <c r="D34" s="67">
        <v>244.9</v>
      </c>
      <c r="E34" s="66">
        <v>2495.1</v>
      </c>
      <c r="F34" s="70">
        <f t="shared" si="1"/>
        <v>-0.90184762133782204</v>
      </c>
      <c r="G34" s="67">
        <v>48</v>
      </c>
      <c r="H34" s="66">
        <v>19</v>
      </c>
      <c r="I34" s="66">
        <f>G34/H34</f>
        <v>2.5263157894736841</v>
      </c>
      <c r="J34" s="66">
        <v>5</v>
      </c>
      <c r="K34" s="66">
        <v>2</v>
      </c>
      <c r="L34" s="67">
        <v>2740</v>
      </c>
      <c r="M34" s="67">
        <v>468</v>
      </c>
      <c r="N34" s="65">
        <v>44379</v>
      </c>
      <c r="O34" s="64" t="s">
        <v>84</v>
      </c>
      <c r="P34" s="61"/>
      <c r="Q34" s="73"/>
      <c r="R34" s="73"/>
      <c r="S34" s="73"/>
      <c r="T34" s="73"/>
      <c r="U34" s="73"/>
      <c r="V34" s="74"/>
      <c r="W34" s="75"/>
      <c r="X34" s="74"/>
      <c r="Y34" s="60"/>
      <c r="Z34" s="75"/>
    </row>
    <row r="35" spans="1:26" ht="25.35" customHeight="1">
      <c r="A35" s="41"/>
      <c r="B35" s="41"/>
      <c r="C35" s="52" t="s">
        <v>66</v>
      </c>
      <c r="D35" s="62">
        <f>SUM(D23:D34)</f>
        <v>153274.15</v>
      </c>
      <c r="E35" s="62">
        <f>SUM(E23:E34)</f>
        <v>145648.71</v>
      </c>
      <c r="F35" s="72">
        <f t="shared" si="1"/>
        <v>5.2355012275769573E-2</v>
      </c>
      <c r="G35" s="62">
        <f>SUM(G23:G34)</f>
        <v>30403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7">
        <v>21</v>
      </c>
      <c r="C37" s="55" t="s">
        <v>448</v>
      </c>
      <c r="D37" s="67">
        <v>235</v>
      </c>
      <c r="E37" s="66">
        <v>140</v>
      </c>
      <c r="F37" s="70">
        <f>(D37-E37)/E37</f>
        <v>0.6785714285714286</v>
      </c>
      <c r="G37" s="67">
        <v>43</v>
      </c>
      <c r="H37" s="66">
        <v>5</v>
      </c>
      <c r="I37" s="66">
        <f>G37/H37</f>
        <v>8.6</v>
      </c>
      <c r="J37" s="66">
        <v>2</v>
      </c>
      <c r="K37" s="66">
        <v>11</v>
      </c>
      <c r="L37" s="67">
        <v>28551.919999999998</v>
      </c>
      <c r="M37" s="67">
        <v>5039</v>
      </c>
      <c r="N37" s="65">
        <v>44316</v>
      </c>
      <c r="O37" s="64" t="s">
        <v>80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6" ht="25.35" customHeight="1">
      <c r="A38" s="63">
        <v>22</v>
      </c>
      <c r="B38" s="69" t="s">
        <v>36</v>
      </c>
      <c r="C38" s="68" t="s">
        <v>480</v>
      </c>
      <c r="D38" s="67">
        <v>224</v>
      </c>
      <c r="E38" s="66" t="s">
        <v>36</v>
      </c>
      <c r="F38" s="66" t="s">
        <v>36</v>
      </c>
      <c r="G38" s="67">
        <v>96</v>
      </c>
      <c r="H38" s="25">
        <v>6</v>
      </c>
      <c r="I38" s="66">
        <f>G38/H38</f>
        <v>16</v>
      </c>
      <c r="J38" s="66">
        <v>2</v>
      </c>
      <c r="K38" s="66" t="s">
        <v>36</v>
      </c>
      <c r="L38" s="67">
        <v>73102.19</v>
      </c>
      <c r="M38" s="67">
        <v>15267</v>
      </c>
      <c r="N38" s="65">
        <v>44092</v>
      </c>
      <c r="O38" s="64" t="s">
        <v>56</v>
      </c>
      <c r="P38" s="61"/>
      <c r="Q38" s="73"/>
      <c r="R38" s="73"/>
      <c r="S38" s="73"/>
      <c r="T38" s="73"/>
      <c r="U38" s="73"/>
      <c r="V38" s="74"/>
      <c r="W38" s="75"/>
      <c r="X38" s="74"/>
      <c r="Y38" s="60"/>
      <c r="Z38" s="75"/>
    </row>
    <row r="39" spans="1:26" ht="25.35" customHeight="1">
      <c r="A39" s="63">
        <v>23</v>
      </c>
      <c r="B39" s="77">
        <v>20</v>
      </c>
      <c r="C39" s="27" t="s">
        <v>305</v>
      </c>
      <c r="D39" s="67">
        <v>216</v>
      </c>
      <c r="E39" s="67">
        <v>162</v>
      </c>
      <c r="F39" s="70">
        <f>(D39-E39)/E39</f>
        <v>0.33333333333333331</v>
      </c>
      <c r="G39" s="67">
        <v>43</v>
      </c>
      <c r="H39" s="66" t="s">
        <v>36</v>
      </c>
      <c r="I39" s="66" t="s">
        <v>36</v>
      </c>
      <c r="J39" s="66">
        <v>1</v>
      </c>
      <c r="K39" s="66">
        <v>9</v>
      </c>
      <c r="L39" s="67">
        <f>4551.92+D39</f>
        <v>4767.92</v>
      </c>
      <c r="M39" s="67">
        <f>907+G39</f>
        <v>950</v>
      </c>
      <c r="N39" s="65">
        <v>44330</v>
      </c>
      <c r="O39" s="64" t="s">
        <v>82</v>
      </c>
      <c r="P39" s="61"/>
      <c r="R39" s="54"/>
      <c r="T39" s="61"/>
      <c r="U39" s="60"/>
      <c r="V39" s="60"/>
      <c r="W39" s="61"/>
      <c r="X39" s="60"/>
      <c r="Y39" s="60"/>
      <c r="Z39" s="60"/>
    </row>
    <row r="40" spans="1:26" ht="25.35" customHeight="1">
      <c r="A40" s="63">
        <v>24</v>
      </c>
      <c r="B40" s="69" t="s">
        <v>36</v>
      </c>
      <c r="C40" s="68" t="s">
        <v>497</v>
      </c>
      <c r="D40" s="67">
        <v>165</v>
      </c>
      <c r="E40" s="66" t="s">
        <v>36</v>
      </c>
      <c r="F40" s="66" t="s">
        <v>36</v>
      </c>
      <c r="G40" s="67">
        <v>96</v>
      </c>
      <c r="H40" s="66">
        <v>6</v>
      </c>
      <c r="I40" s="66">
        <f t="shared" ref="I40:I46" si="2">G40/H40</f>
        <v>16</v>
      </c>
      <c r="J40" s="66">
        <v>2</v>
      </c>
      <c r="K40" s="66" t="s">
        <v>36</v>
      </c>
      <c r="L40" s="67">
        <v>54670</v>
      </c>
      <c r="M40" s="67">
        <v>12773</v>
      </c>
      <c r="N40" s="65">
        <v>43861</v>
      </c>
      <c r="O40" s="64" t="s">
        <v>41</v>
      </c>
      <c r="P40" s="61"/>
      <c r="Q40" s="73"/>
      <c r="R40" s="73"/>
      <c r="S40" s="73"/>
      <c r="T40" s="73"/>
      <c r="U40" s="75"/>
      <c r="V40" s="74"/>
      <c r="W40" s="74"/>
      <c r="X40" s="60"/>
      <c r="Y40" s="75"/>
      <c r="Z40" s="75"/>
    </row>
    <row r="41" spans="1:26" ht="25.35" customHeight="1">
      <c r="A41" s="63">
        <v>25</v>
      </c>
      <c r="B41" s="77">
        <v>14</v>
      </c>
      <c r="C41" s="68" t="s">
        <v>440</v>
      </c>
      <c r="D41" s="67">
        <v>141</v>
      </c>
      <c r="E41" s="66">
        <v>768.43000000000006</v>
      </c>
      <c r="F41" s="70">
        <f>(D41-E41)/E41</f>
        <v>-0.81650898585427434</v>
      </c>
      <c r="G41" s="67">
        <v>25</v>
      </c>
      <c r="H41" s="66">
        <v>4</v>
      </c>
      <c r="I41" s="66">
        <f t="shared" si="2"/>
        <v>6.25</v>
      </c>
      <c r="J41" s="66">
        <v>2</v>
      </c>
      <c r="K41" s="66">
        <v>4</v>
      </c>
      <c r="L41" s="67">
        <v>10725.52</v>
      </c>
      <c r="M41" s="67">
        <v>2008</v>
      </c>
      <c r="N41" s="65">
        <v>44365</v>
      </c>
      <c r="O41" s="64" t="s">
        <v>50</v>
      </c>
      <c r="P41" s="61"/>
      <c r="Q41" s="73"/>
      <c r="R41" s="73"/>
      <c r="S41" s="73"/>
      <c r="T41" s="73"/>
      <c r="U41" s="73"/>
      <c r="V41" s="74"/>
      <c r="W41" s="74"/>
      <c r="X41" s="60"/>
      <c r="Y41" s="75"/>
      <c r="Z41" s="75"/>
    </row>
    <row r="42" spans="1:26" ht="25.35" customHeight="1">
      <c r="A42" s="63">
        <v>26</v>
      </c>
      <c r="B42" s="77">
        <v>24</v>
      </c>
      <c r="C42" s="71" t="s">
        <v>216</v>
      </c>
      <c r="D42" s="67">
        <v>140</v>
      </c>
      <c r="E42" s="67">
        <v>40</v>
      </c>
      <c r="F42" s="70">
        <f>(D42-E42)/E42</f>
        <v>2.5</v>
      </c>
      <c r="G42" s="67">
        <v>25</v>
      </c>
      <c r="H42" s="66">
        <v>3</v>
      </c>
      <c r="I42" s="66">
        <f t="shared" si="2"/>
        <v>8.3333333333333339</v>
      </c>
      <c r="J42" s="66">
        <v>1</v>
      </c>
      <c r="K42" s="66">
        <v>10</v>
      </c>
      <c r="L42" s="67">
        <v>23280</v>
      </c>
      <c r="M42" s="67">
        <v>4092</v>
      </c>
      <c r="N42" s="65">
        <v>44323</v>
      </c>
      <c r="O42" s="64" t="s">
        <v>43</v>
      </c>
      <c r="P42" s="61"/>
      <c r="Q42" s="73"/>
      <c r="R42" s="73"/>
      <c r="S42" s="73"/>
      <c r="T42" s="73"/>
      <c r="U42" s="73"/>
      <c r="V42" s="74"/>
      <c r="W42" s="75"/>
      <c r="X42" s="74"/>
      <c r="Y42" s="60"/>
      <c r="Z42" s="75"/>
    </row>
    <row r="43" spans="1:26" ht="25.35" customHeight="1">
      <c r="A43" s="63">
        <v>27</v>
      </c>
      <c r="B43" s="69" t="s">
        <v>36</v>
      </c>
      <c r="C43" s="26" t="s">
        <v>534</v>
      </c>
      <c r="D43" s="67">
        <v>107</v>
      </c>
      <c r="E43" s="66" t="s">
        <v>36</v>
      </c>
      <c r="F43" s="66" t="s">
        <v>36</v>
      </c>
      <c r="G43" s="67">
        <v>25</v>
      </c>
      <c r="H43" s="25">
        <v>4</v>
      </c>
      <c r="I43" s="66">
        <f t="shared" si="2"/>
        <v>6.25</v>
      </c>
      <c r="J43" s="66">
        <v>1</v>
      </c>
      <c r="K43" s="66" t="s">
        <v>36</v>
      </c>
      <c r="L43" s="67">
        <v>6401.62</v>
      </c>
      <c r="M43" s="67">
        <v>1222</v>
      </c>
      <c r="N43" s="65">
        <v>44134</v>
      </c>
      <c r="O43" s="64" t="s">
        <v>80</v>
      </c>
      <c r="P43" s="61"/>
      <c r="Q43" s="73"/>
      <c r="R43" s="73"/>
      <c r="S43" s="73"/>
      <c r="T43" s="73"/>
      <c r="U43" s="73"/>
      <c r="V43" s="74"/>
      <c r="W43" s="75"/>
      <c r="X43" s="75"/>
      <c r="Y43" s="74"/>
      <c r="Z43" s="60"/>
    </row>
    <row r="44" spans="1:26" ht="25.35" customHeight="1">
      <c r="A44" s="63">
        <v>28</v>
      </c>
      <c r="B44" s="78">
        <v>25</v>
      </c>
      <c r="C44" s="55" t="s">
        <v>458</v>
      </c>
      <c r="D44" s="67">
        <v>83</v>
      </c>
      <c r="E44" s="67">
        <v>35</v>
      </c>
      <c r="F44" s="70">
        <f>(D44-E44)/E44</f>
        <v>1.3714285714285714</v>
      </c>
      <c r="G44" s="67">
        <v>15</v>
      </c>
      <c r="H44" s="66">
        <v>3</v>
      </c>
      <c r="I44" s="66">
        <f t="shared" si="2"/>
        <v>5</v>
      </c>
      <c r="J44" s="66">
        <v>1</v>
      </c>
      <c r="K44" s="66">
        <v>11</v>
      </c>
      <c r="L44" s="67">
        <v>23278.42</v>
      </c>
      <c r="M44" s="67">
        <v>4216</v>
      </c>
      <c r="N44" s="65">
        <v>44316</v>
      </c>
      <c r="O44" s="64" t="s">
        <v>50</v>
      </c>
      <c r="P44" s="61"/>
      <c r="Q44" s="73"/>
      <c r="R44" s="73"/>
      <c r="S44" s="73"/>
      <c r="T44" s="73"/>
      <c r="U44" s="73"/>
      <c r="V44" s="74"/>
      <c r="W44" s="75"/>
      <c r="X44" s="60"/>
      <c r="Y44" s="74"/>
      <c r="Z44" s="75"/>
    </row>
    <row r="45" spans="1:26" ht="25.35" customHeight="1">
      <c r="A45" s="63">
        <v>29</v>
      </c>
      <c r="B45" s="69" t="s">
        <v>36</v>
      </c>
      <c r="C45" s="55" t="s">
        <v>496</v>
      </c>
      <c r="D45" s="67">
        <v>22</v>
      </c>
      <c r="E45" s="66" t="s">
        <v>36</v>
      </c>
      <c r="F45" s="66" t="s">
        <v>36</v>
      </c>
      <c r="G45" s="67">
        <v>11</v>
      </c>
      <c r="H45" s="25">
        <v>2</v>
      </c>
      <c r="I45" s="66">
        <f t="shared" si="2"/>
        <v>5.5</v>
      </c>
      <c r="J45" s="66">
        <v>1</v>
      </c>
      <c r="K45" s="66" t="s">
        <v>36</v>
      </c>
      <c r="L45" s="67">
        <v>135921</v>
      </c>
      <c r="M45" s="67">
        <v>27989</v>
      </c>
      <c r="N45" s="65">
        <v>43896</v>
      </c>
      <c r="O45" s="64" t="s">
        <v>43</v>
      </c>
      <c r="P45" s="61"/>
      <c r="Q45" s="73"/>
      <c r="R45" s="73"/>
      <c r="S45" s="73"/>
      <c r="T45" s="73"/>
      <c r="U45" s="73"/>
      <c r="V45" s="74"/>
      <c r="W45" s="75"/>
      <c r="X45" s="75"/>
      <c r="Y45" s="74"/>
      <c r="Z45" s="60"/>
    </row>
    <row r="46" spans="1:26" ht="25.35" customHeight="1">
      <c r="A46" s="63">
        <v>30</v>
      </c>
      <c r="B46" s="69" t="s">
        <v>36</v>
      </c>
      <c r="C46" s="26" t="s">
        <v>459</v>
      </c>
      <c r="D46" s="67">
        <v>22</v>
      </c>
      <c r="E46" s="66" t="s">
        <v>36</v>
      </c>
      <c r="F46" s="66" t="s">
        <v>36</v>
      </c>
      <c r="G46" s="67">
        <v>8</v>
      </c>
      <c r="H46" s="25">
        <v>1</v>
      </c>
      <c r="I46" s="66">
        <f t="shared" si="2"/>
        <v>8</v>
      </c>
      <c r="J46" s="66">
        <v>1</v>
      </c>
      <c r="K46" s="66" t="s">
        <v>36</v>
      </c>
      <c r="L46" s="67">
        <v>49229</v>
      </c>
      <c r="M46" s="67">
        <v>9184</v>
      </c>
      <c r="N46" s="65">
        <v>43805</v>
      </c>
      <c r="O46" s="64" t="s">
        <v>50</v>
      </c>
      <c r="P46" s="61"/>
      <c r="Q46" s="73"/>
      <c r="R46" s="73"/>
      <c r="S46" s="73"/>
      <c r="T46" s="73"/>
      <c r="U46" s="73"/>
      <c r="V46" s="74"/>
      <c r="W46" s="75"/>
      <c r="X46" s="74"/>
      <c r="Y46" s="60"/>
      <c r="Z46" s="21"/>
    </row>
    <row r="47" spans="1:26" ht="25.35" customHeight="1">
      <c r="A47" s="41"/>
      <c r="B47" s="41"/>
      <c r="C47" s="52" t="s">
        <v>90</v>
      </c>
      <c r="D47" s="62">
        <f>SUM(D35:D46)</f>
        <v>154629.15</v>
      </c>
      <c r="E47" s="62">
        <f>SUM(E35:E46)</f>
        <v>146794.13999999998</v>
      </c>
      <c r="F47" s="72">
        <f>(D47-E47)/E47</f>
        <v>5.3374133327120619E-2</v>
      </c>
      <c r="G47" s="62">
        <f>SUM(G35:G46)</f>
        <v>30790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9" t="s">
        <v>36</v>
      </c>
      <c r="C49" s="26" t="s">
        <v>535</v>
      </c>
      <c r="D49" s="67">
        <v>20</v>
      </c>
      <c r="E49" s="66" t="s">
        <v>36</v>
      </c>
      <c r="F49" s="66" t="s">
        <v>36</v>
      </c>
      <c r="G49" s="67">
        <v>4</v>
      </c>
      <c r="H49" s="66">
        <v>1</v>
      </c>
      <c r="I49" s="66">
        <f>G49/H49</f>
        <v>4</v>
      </c>
      <c r="J49" s="66">
        <v>1</v>
      </c>
      <c r="K49" s="66" t="s">
        <v>36</v>
      </c>
      <c r="L49" s="67">
        <v>5803.58</v>
      </c>
      <c r="M49" s="67">
        <v>1016</v>
      </c>
      <c r="N49" s="65">
        <v>44358</v>
      </c>
      <c r="O49" s="64" t="s">
        <v>41</v>
      </c>
      <c r="P49" s="61"/>
      <c r="Q49" s="73"/>
      <c r="R49" s="73"/>
      <c r="S49" s="73"/>
      <c r="T49" s="73"/>
      <c r="U49" s="73"/>
      <c r="V49" s="74"/>
      <c r="W49" s="60"/>
      <c r="X49" s="75"/>
      <c r="Y49" s="75"/>
      <c r="Z49" s="74"/>
    </row>
    <row r="50" spans="1:26" ht="25.35" customHeight="1">
      <c r="A50" s="63">
        <v>32</v>
      </c>
      <c r="B50" s="77">
        <v>26</v>
      </c>
      <c r="C50" s="26" t="s">
        <v>536</v>
      </c>
      <c r="D50" s="67">
        <v>14</v>
      </c>
      <c r="E50" s="66">
        <v>29</v>
      </c>
      <c r="F50" s="70">
        <f>(D50-E50)/E50</f>
        <v>-0.51724137931034486</v>
      </c>
      <c r="G50" s="67">
        <v>2</v>
      </c>
      <c r="H50" s="66">
        <v>1</v>
      </c>
      <c r="I50" s="66">
        <f>G50/H50</f>
        <v>2</v>
      </c>
      <c r="J50" s="66">
        <v>1</v>
      </c>
      <c r="K50" s="66" t="s">
        <v>36</v>
      </c>
      <c r="L50" s="67">
        <v>5066.6799999999994</v>
      </c>
      <c r="M50" s="67">
        <v>809</v>
      </c>
      <c r="N50" s="65">
        <v>44337</v>
      </c>
      <c r="O50" s="64" t="s">
        <v>50</v>
      </c>
      <c r="P50" s="61"/>
      <c r="R50" s="54"/>
      <c r="T50" s="61"/>
      <c r="U50" s="60"/>
      <c r="V50" s="60"/>
      <c r="W50" s="61"/>
      <c r="X50" s="60"/>
      <c r="Y50" s="60"/>
      <c r="Z50" s="60"/>
    </row>
    <row r="51" spans="1:26" ht="25.35" customHeight="1">
      <c r="A51" s="41"/>
      <c r="B51" s="41"/>
      <c r="C51" s="52" t="s">
        <v>94</v>
      </c>
      <c r="D51" s="62">
        <f>SUM(D47:D50)</f>
        <v>154663.15</v>
      </c>
      <c r="E51" s="62">
        <f>SUM(E47:E50)</f>
        <v>146823.13999999998</v>
      </c>
      <c r="F51" s="72">
        <f>(D51-E51)/E51</f>
        <v>5.3397645629973657E-2</v>
      </c>
      <c r="G51" s="62">
        <f>SUM(G47:G50)</f>
        <v>30796</v>
      </c>
      <c r="H51" s="62"/>
      <c r="I51" s="43"/>
      <c r="J51" s="42"/>
      <c r="K51" s="44"/>
      <c r="L51" s="45"/>
      <c r="M51" s="49"/>
      <c r="N51" s="46"/>
      <c r="O51" s="53"/>
    </row>
    <row r="52" spans="1:26" ht="23.1" customHeight="1"/>
    <row r="53" spans="1:26" ht="17.25" customHeight="1"/>
    <row r="66" spans="16:18">
      <c r="R66" s="61"/>
    </row>
    <row r="69" spans="16:18">
      <c r="P69" s="61"/>
    </row>
    <row r="73" spans="16:18" ht="12" customHeight="1"/>
  </sheetData>
  <sortState xmlns:xlrd2="http://schemas.microsoft.com/office/spreadsheetml/2017/richdata2" ref="B13:O50">
    <sortCondition descending="1" ref="D13:D50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2C530-D62E-407D-A1E8-DCF99A2E0899}">
  <dimension ref="A1:Z65"/>
  <sheetViews>
    <sheetView zoomScale="60" zoomScaleNormal="60" workbookViewId="0">
      <selection sqref="A1:XFD1048576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1.44140625" style="1" customWidth="1"/>
    <col min="25" max="25" width="12" style="1" bestFit="1" customWidth="1"/>
    <col min="26" max="26" width="14.88671875" style="1" customWidth="1"/>
    <col min="27" max="16384" width="8.88671875" style="1"/>
  </cols>
  <sheetData>
    <row r="1" spans="1:26" ht="19.5" customHeight="1">
      <c r="E1" s="30" t="s">
        <v>537</v>
      </c>
      <c r="F1" s="30"/>
      <c r="G1" s="30"/>
      <c r="H1" s="30"/>
      <c r="I1" s="30"/>
    </row>
    <row r="2" spans="1:26" ht="19.5" customHeight="1">
      <c r="E2" s="30" t="s">
        <v>538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532</v>
      </c>
      <c r="E6" s="32" t="s">
        <v>539</v>
      </c>
      <c r="F6" s="212"/>
      <c r="G6" s="32" t="s">
        <v>532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 ht="21.6">
      <c r="A10" s="207"/>
      <c r="B10" s="207"/>
      <c r="C10" s="212"/>
      <c r="D10" s="84" t="s">
        <v>533</v>
      </c>
      <c r="E10" s="84" t="s">
        <v>540</v>
      </c>
      <c r="F10" s="212"/>
      <c r="G10" s="84" t="s">
        <v>533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Y12" s="2"/>
      <c r="Z12" s="4"/>
    </row>
    <row r="13" spans="1:26" ht="25.35" customHeight="1">
      <c r="A13" s="63">
        <v>1</v>
      </c>
      <c r="B13" s="63">
        <v>1</v>
      </c>
      <c r="C13" s="68" t="s">
        <v>486</v>
      </c>
      <c r="D13" s="67">
        <v>47973.79</v>
      </c>
      <c r="E13" s="66">
        <v>76013.69</v>
      </c>
      <c r="F13" s="70">
        <f>(D13-E13)/E13</f>
        <v>-0.36887960576575091</v>
      </c>
      <c r="G13" s="67">
        <v>7240</v>
      </c>
      <c r="H13" s="66">
        <v>304</v>
      </c>
      <c r="I13" s="66">
        <f t="shared" ref="I13:I20" si="0">G13/H13</f>
        <v>23.815789473684209</v>
      </c>
      <c r="J13" s="66">
        <v>13</v>
      </c>
      <c r="K13" s="66">
        <v>2</v>
      </c>
      <c r="L13" s="67">
        <v>132825</v>
      </c>
      <c r="M13" s="67">
        <v>20652</v>
      </c>
      <c r="N13" s="65">
        <v>44372</v>
      </c>
      <c r="O13" s="64" t="s">
        <v>37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6" ht="25.35" customHeight="1">
      <c r="A14" s="63">
        <v>2</v>
      </c>
      <c r="B14" s="77" t="s">
        <v>34</v>
      </c>
      <c r="C14" s="68" t="s">
        <v>456</v>
      </c>
      <c r="D14" s="67">
        <v>19099.13</v>
      </c>
      <c r="E14" s="66" t="s">
        <v>36</v>
      </c>
      <c r="F14" s="66" t="s">
        <v>36</v>
      </c>
      <c r="G14" s="67">
        <v>4172</v>
      </c>
      <c r="H14" s="66">
        <v>324</v>
      </c>
      <c r="I14" s="66">
        <f t="shared" si="0"/>
        <v>12.876543209876543</v>
      </c>
      <c r="J14" s="66">
        <v>17</v>
      </c>
      <c r="K14" s="66">
        <v>1</v>
      </c>
      <c r="L14" s="67">
        <v>19099</v>
      </c>
      <c r="M14" s="67">
        <v>4172</v>
      </c>
      <c r="N14" s="65">
        <v>44379</v>
      </c>
      <c r="O14" s="64" t="s">
        <v>37</v>
      </c>
      <c r="P14" s="61"/>
      <c r="R14" s="54"/>
      <c r="T14" s="61"/>
      <c r="U14" s="60"/>
      <c r="V14" s="60"/>
      <c r="W14" s="60"/>
      <c r="X14" s="60"/>
      <c r="Y14" s="61"/>
      <c r="Z14" s="60"/>
    </row>
    <row r="15" spans="1:26" ht="25.35" customHeight="1">
      <c r="A15" s="63">
        <v>3</v>
      </c>
      <c r="B15" s="77" t="s">
        <v>34</v>
      </c>
      <c r="C15" s="68" t="s">
        <v>516</v>
      </c>
      <c r="D15" s="67">
        <v>15121.62</v>
      </c>
      <c r="E15" s="66" t="s">
        <v>36</v>
      </c>
      <c r="F15" s="66" t="s">
        <v>36</v>
      </c>
      <c r="G15" s="67">
        <v>2531</v>
      </c>
      <c r="H15" s="66">
        <v>215</v>
      </c>
      <c r="I15" s="66">
        <f t="shared" si="0"/>
        <v>11.772093023255813</v>
      </c>
      <c r="J15" s="66">
        <v>14</v>
      </c>
      <c r="K15" s="66">
        <v>1</v>
      </c>
      <c r="L15" s="67">
        <v>15122</v>
      </c>
      <c r="M15" s="67">
        <v>2531</v>
      </c>
      <c r="N15" s="65">
        <v>44379</v>
      </c>
      <c r="O15" s="64" t="s">
        <v>37</v>
      </c>
      <c r="P15" s="61"/>
      <c r="Q15" s="73"/>
      <c r="R15" s="73"/>
      <c r="S15" s="73"/>
      <c r="T15" s="73"/>
      <c r="U15" s="73"/>
      <c r="V15" s="74"/>
      <c r="W15" s="75"/>
      <c r="X15" s="60"/>
      <c r="Y15" s="74"/>
      <c r="Z15" s="75"/>
    </row>
    <row r="16" spans="1:26" ht="25.35" customHeight="1">
      <c r="A16" s="63">
        <v>4</v>
      </c>
      <c r="B16" s="63">
        <v>2</v>
      </c>
      <c r="C16" s="56" t="s">
        <v>333</v>
      </c>
      <c r="D16" s="67">
        <v>12654.89</v>
      </c>
      <c r="E16" s="66">
        <v>15825.29</v>
      </c>
      <c r="F16" s="70">
        <f>(D16-E16)/E16</f>
        <v>-0.20033756095464925</v>
      </c>
      <c r="G16" s="67">
        <v>2754</v>
      </c>
      <c r="H16" s="66">
        <v>191</v>
      </c>
      <c r="I16" s="66">
        <f t="shared" si="0"/>
        <v>14.418848167539267</v>
      </c>
      <c r="J16" s="66">
        <v>13</v>
      </c>
      <c r="K16" s="66">
        <v>2</v>
      </c>
      <c r="L16" s="67">
        <v>28480.18</v>
      </c>
      <c r="M16" s="67">
        <v>6359</v>
      </c>
      <c r="N16" s="65">
        <v>44372</v>
      </c>
      <c r="O16" s="64" t="s">
        <v>50</v>
      </c>
      <c r="P16" s="61"/>
      <c r="Q16" s="73"/>
      <c r="R16" s="73"/>
      <c r="S16" s="73"/>
      <c r="T16" s="73"/>
      <c r="U16" s="73"/>
      <c r="V16" s="74"/>
      <c r="W16" s="75"/>
      <c r="X16" s="60"/>
      <c r="Y16" s="74"/>
      <c r="Z16" s="75"/>
    </row>
    <row r="17" spans="1:26" ht="25.35" customHeight="1">
      <c r="A17" s="63">
        <v>5</v>
      </c>
      <c r="B17" s="63">
        <v>4</v>
      </c>
      <c r="C17" s="68" t="s">
        <v>331</v>
      </c>
      <c r="D17" s="67">
        <v>8278.99</v>
      </c>
      <c r="E17" s="66">
        <v>9390.65</v>
      </c>
      <c r="F17" s="70">
        <f>(D17-E17)/E17</f>
        <v>-0.11837945190162555</v>
      </c>
      <c r="G17" s="67">
        <v>1735</v>
      </c>
      <c r="H17" s="66">
        <v>118</v>
      </c>
      <c r="I17" s="66">
        <f t="shared" si="0"/>
        <v>14.703389830508474</v>
      </c>
      <c r="J17" s="66">
        <v>10</v>
      </c>
      <c r="K17" s="66">
        <v>5</v>
      </c>
      <c r="L17" s="67">
        <v>64878</v>
      </c>
      <c r="M17" s="67">
        <v>14597</v>
      </c>
      <c r="N17" s="65">
        <v>44351</v>
      </c>
      <c r="O17" s="64" t="s">
        <v>37</v>
      </c>
      <c r="P17" s="61"/>
      <c r="Q17" s="73"/>
      <c r="R17" s="73"/>
      <c r="S17" s="73"/>
      <c r="T17" s="73"/>
      <c r="U17" s="73"/>
      <c r="V17" s="74"/>
      <c r="W17" s="75"/>
      <c r="X17" s="60"/>
      <c r="Y17" s="74"/>
      <c r="Z17" s="75"/>
    </row>
    <row r="18" spans="1:26" ht="25.35" customHeight="1">
      <c r="A18" s="63">
        <v>6</v>
      </c>
      <c r="B18" s="63">
        <v>6</v>
      </c>
      <c r="C18" s="68" t="s">
        <v>541</v>
      </c>
      <c r="D18" s="67">
        <v>7579.77</v>
      </c>
      <c r="E18" s="66">
        <v>9057.27</v>
      </c>
      <c r="F18" s="70">
        <f>(D18-E18)/E18</f>
        <v>-0.16312862485053442</v>
      </c>
      <c r="G18" s="67">
        <v>1609</v>
      </c>
      <c r="H18" s="66">
        <v>115</v>
      </c>
      <c r="I18" s="66">
        <f t="shared" si="0"/>
        <v>13.991304347826087</v>
      </c>
      <c r="J18" s="66">
        <v>9</v>
      </c>
      <c r="K18" s="66">
        <v>4</v>
      </c>
      <c r="L18" s="67">
        <v>59808.79</v>
      </c>
      <c r="M18" s="67">
        <v>13065</v>
      </c>
      <c r="N18" s="65">
        <v>44358</v>
      </c>
      <c r="O18" s="64" t="s">
        <v>142</v>
      </c>
      <c r="P18" s="61"/>
      <c r="Q18" s="73"/>
      <c r="R18" s="73"/>
      <c r="S18" s="73"/>
      <c r="T18" s="73"/>
      <c r="U18" s="73"/>
      <c r="V18" s="74"/>
      <c r="W18" s="75"/>
      <c r="X18" s="60"/>
      <c r="Y18" s="74"/>
      <c r="Z18" s="75"/>
    </row>
    <row r="19" spans="1:26" ht="25.35" customHeight="1">
      <c r="A19" s="63">
        <v>7</v>
      </c>
      <c r="B19" s="63">
        <v>3</v>
      </c>
      <c r="C19" s="68" t="s">
        <v>487</v>
      </c>
      <c r="D19" s="67">
        <v>7071.78</v>
      </c>
      <c r="E19" s="66">
        <v>11443.66</v>
      </c>
      <c r="F19" s="70">
        <f>(D19-E19)/E19</f>
        <v>-0.3820351181352819</v>
      </c>
      <c r="G19" s="67">
        <v>1057</v>
      </c>
      <c r="H19" s="66">
        <v>40</v>
      </c>
      <c r="I19" s="66">
        <f t="shared" si="0"/>
        <v>26.425000000000001</v>
      </c>
      <c r="J19" s="66">
        <v>7</v>
      </c>
      <c r="K19" s="66">
        <v>5</v>
      </c>
      <c r="L19" s="67">
        <v>97687.679999999993</v>
      </c>
      <c r="M19" s="67">
        <v>15698</v>
      </c>
      <c r="N19" s="65">
        <v>44351</v>
      </c>
      <c r="O19" s="64" t="s">
        <v>56</v>
      </c>
      <c r="P19" s="61"/>
      <c r="Q19" s="73"/>
      <c r="R19" s="73"/>
      <c r="S19" s="73"/>
      <c r="T19" s="73"/>
      <c r="U19" s="73"/>
      <c r="V19" s="74"/>
      <c r="W19" s="75"/>
      <c r="X19" s="60"/>
      <c r="Y19" s="74"/>
      <c r="Z19" s="75"/>
    </row>
    <row r="20" spans="1:26" ht="25.35" customHeight="1">
      <c r="A20" s="63">
        <v>8</v>
      </c>
      <c r="B20" s="77" t="s">
        <v>34</v>
      </c>
      <c r="C20" s="68" t="s">
        <v>522</v>
      </c>
      <c r="D20" s="67">
        <v>6875.58</v>
      </c>
      <c r="E20" s="66" t="s">
        <v>36</v>
      </c>
      <c r="F20" s="66" t="s">
        <v>36</v>
      </c>
      <c r="G20" s="67">
        <v>1187</v>
      </c>
      <c r="H20" s="66">
        <v>164</v>
      </c>
      <c r="I20" s="66">
        <f t="shared" si="0"/>
        <v>7.2378048780487809</v>
      </c>
      <c r="J20" s="66">
        <v>14</v>
      </c>
      <c r="K20" s="66">
        <v>1</v>
      </c>
      <c r="L20" s="67">
        <v>6875.58</v>
      </c>
      <c r="M20" s="67">
        <v>1187</v>
      </c>
      <c r="N20" s="65">
        <v>44379</v>
      </c>
      <c r="O20" s="64" t="s">
        <v>50</v>
      </c>
      <c r="P20" s="61"/>
      <c r="Q20" s="73"/>
      <c r="R20" s="73"/>
      <c r="S20" s="73"/>
      <c r="T20" s="73"/>
      <c r="U20" s="73"/>
      <c r="V20" s="74"/>
      <c r="W20" s="75"/>
      <c r="X20" s="60"/>
      <c r="Y20" s="74"/>
      <c r="Z20" s="75"/>
    </row>
    <row r="21" spans="1:26" ht="25.35" customHeight="1">
      <c r="A21" s="63">
        <v>9</v>
      </c>
      <c r="B21" s="63">
        <v>5</v>
      </c>
      <c r="C21" s="68" t="s">
        <v>519</v>
      </c>
      <c r="D21" s="67">
        <v>5403</v>
      </c>
      <c r="E21" s="66">
        <v>9343</v>
      </c>
      <c r="F21" s="70">
        <f>(D21-E21)/E21</f>
        <v>-0.42170609012094618</v>
      </c>
      <c r="G21" s="67">
        <v>880</v>
      </c>
      <c r="H21" s="66" t="s">
        <v>36</v>
      </c>
      <c r="I21" s="66" t="s">
        <v>36</v>
      </c>
      <c r="J21" s="66">
        <v>9</v>
      </c>
      <c r="K21" s="66">
        <v>3</v>
      </c>
      <c r="L21" s="67">
        <v>31230</v>
      </c>
      <c r="M21" s="67">
        <v>5278</v>
      </c>
      <c r="N21" s="65">
        <v>44365</v>
      </c>
      <c r="O21" s="64" t="s">
        <v>47</v>
      </c>
      <c r="P21" s="61"/>
      <c r="R21" s="54"/>
      <c r="T21" s="61"/>
      <c r="U21" s="60"/>
      <c r="V21" s="60"/>
      <c r="W21" s="60"/>
      <c r="X21" s="60"/>
      <c r="Y21" s="61"/>
      <c r="Z21" s="60"/>
    </row>
    <row r="22" spans="1:26" ht="25.35" customHeight="1">
      <c r="A22" s="63">
        <v>10</v>
      </c>
      <c r="B22" s="63">
        <v>7</v>
      </c>
      <c r="C22" s="68" t="s">
        <v>393</v>
      </c>
      <c r="D22" s="67">
        <v>4306.87</v>
      </c>
      <c r="E22" s="67">
        <v>8900.6</v>
      </c>
      <c r="F22" s="70">
        <f>(D22-E22)/E22</f>
        <v>-0.51611464395658724</v>
      </c>
      <c r="G22" s="67">
        <v>692</v>
      </c>
      <c r="H22" s="66">
        <v>36</v>
      </c>
      <c r="I22" s="66">
        <f>G22/H22</f>
        <v>19.222222222222221</v>
      </c>
      <c r="J22" s="66">
        <v>7</v>
      </c>
      <c r="K22" s="66">
        <v>6</v>
      </c>
      <c r="L22" s="67">
        <v>103023</v>
      </c>
      <c r="M22" s="67">
        <v>16396</v>
      </c>
      <c r="N22" s="65">
        <v>44344</v>
      </c>
      <c r="O22" s="64" t="s">
        <v>39</v>
      </c>
      <c r="P22" s="61"/>
      <c r="Q22" s="73"/>
      <c r="R22" s="73"/>
      <c r="S22" s="73"/>
      <c r="T22" s="73"/>
      <c r="U22" s="73"/>
      <c r="V22" s="74"/>
      <c r="W22" s="75"/>
      <c r="X22" s="74"/>
      <c r="Y22" s="60"/>
      <c r="Z22" s="75"/>
    </row>
    <row r="23" spans="1:26" ht="25.35" customHeight="1">
      <c r="A23" s="41"/>
      <c r="B23" s="41"/>
      <c r="C23" s="52" t="s">
        <v>52</v>
      </c>
      <c r="D23" s="62">
        <f>SUM(D13:D22)</f>
        <v>134365.42000000001</v>
      </c>
      <c r="E23" s="62">
        <f>SUM(E13:E22)</f>
        <v>139974.16</v>
      </c>
      <c r="F23" s="72">
        <f>(D23-E23)/E23</f>
        <v>-4.0069824316145142E-2</v>
      </c>
      <c r="G23" s="62">
        <f>SUM(G13:G22)</f>
        <v>23857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 t="s">
        <v>34</v>
      </c>
      <c r="C25" s="68" t="s">
        <v>523</v>
      </c>
      <c r="D25" s="67">
        <v>4154</v>
      </c>
      <c r="E25" s="66" t="s">
        <v>36</v>
      </c>
      <c r="F25" s="66" t="s">
        <v>36</v>
      </c>
      <c r="G25" s="67">
        <v>744</v>
      </c>
      <c r="H25" s="66" t="s">
        <v>36</v>
      </c>
      <c r="I25" s="66" t="s">
        <v>36</v>
      </c>
      <c r="J25" s="66">
        <v>11</v>
      </c>
      <c r="K25" s="66">
        <v>1</v>
      </c>
      <c r="L25" s="67" t="s">
        <v>542</v>
      </c>
      <c r="M25" s="67">
        <v>744</v>
      </c>
      <c r="N25" s="65">
        <v>44379</v>
      </c>
      <c r="O25" s="64" t="s">
        <v>47</v>
      </c>
      <c r="P25" s="61"/>
      <c r="Q25" s="73"/>
      <c r="R25" s="73"/>
      <c r="S25" s="73"/>
      <c r="T25" s="73"/>
      <c r="U25" s="73"/>
      <c r="V25" s="74"/>
      <c r="W25" s="75"/>
      <c r="X25" s="74"/>
      <c r="Y25" s="60"/>
      <c r="Z25" s="75"/>
    </row>
    <row r="26" spans="1:26" ht="25.35" customHeight="1">
      <c r="A26" s="63">
        <v>12</v>
      </c>
      <c r="B26" s="77" t="s">
        <v>34</v>
      </c>
      <c r="C26" s="68" t="s">
        <v>467</v>
      </c>
      <c r="D26" s="67">
        <v>2952.58</v>
      </c>
      <c r="E26" s="66" t="s">
        <v>36</v>
      </c>
      <c r="F26" s="66" t="s">
        <v>36</v>
      </c>
      <c r="G26" s="67">
        <v>590</v>
      </c>
      <c r="H26" s="66">
        <v>25</v>
      </c>
      <c r="I26" s="66">
        <f t="shared" ref="I26:I33" si="1">G26/H26</f>
        <v>23.6</v>
      </c>
      <c r="J26" s="66">
        <v>5</v>
      </c>
      <c r="K26" s="66">
        <v>1</v>
      </c>
      <c r="L26" s="67">
        <v>2952.58</v>
      </c>
      <c r="M26" s="67">
        <v>590</v>
      </c>
      <c r="N26" s="65">
        <v>44379</v>
      </c>
      <c r="O26" s="64" t="s">
        <v>120</v>
      </c>
      <c r="P26" s="61"/>
      <c r="Q26" s="73"/>
      <c r="R26" s="73"/>
      <c r="S26" s="73"/>
      <c r="T26" s="73"/>
      <c r="U26" s="73"/>
      <c r="V26" s="74"/>
      <c r="W26" s="75"/>
      <c r="X26" s="60"/>
      <c r="Y26" s="74"/>
      <c r="Z26" s="75"/>
    </row>
    <row r="27" spans="1:26" ht="25.35" customHeight="1">
      <c r="A27" s="63">
        <v>13</v>
      </c>
      <c r="B27" s="77" t="s">
        <v>34</v>
      </c>
      <c r="C27" s="68" t="s">
        <v>528</v>
      </c>
      <c r="D27" s="67">
        <v>2495.1</v>
      </c>
      <c r="E27" s="66" t="s">
        <v>36</v>
      </c>
      <c r="F27" s="66" t="s">
        <v>36</v>
      </c>
      <c r="G27" s="67">
        <v>420</v>
      </c>
      <c r="H27" s="66">
        <v>112</v>
      </c>
      <c r="I27" s="66">
        <f t="shared" si="1"/>
        <v>3.75</v>
      </c>
      <c r="J27" s="66">
        <v>11</v>
      </c>
      <c r="K27" s="66">
        <v>1</v>
      </c>
      <c r="L27" s="67">
        <v>2495</v>
      </c>
      <c r="M27" s="67">
        <v>429</v>
      </c>
      <c r="N27" s="65">
        <v>44379</v>
      </c>
      <c r="O27" s="64" t="s">
        <v>84</v>
      </c>
      <c r="P27" s="61"/>
      <c r="R27" s="54"/>
      <c r="T27" s="61"/>
      <c r="U27" s="60"/>
      <c r="V27" s="60"/>
      <c r="W27" s="60"/>
      <c r="X27" s="60"/>
      <c r="Y27" s="60"/>
      <c r="Z27" s="61"/>
    </row>
    <row r="28" spans="1:26" ht="25.35" customHeight="1">
      <c r="A28" s="63">
        <v>14</v>
      </c>
      <c r="B28" s="63">
        <v>8</v>
      </c>
      <c r="C28" s="68" t="s">
        <v>440</v>
      </c>
      <c r="D28" s="67">
        <v>768.43000000000006</v>
      </c>
      <c r="E28" s="66">
        <v>3431.57</v>
      </c>
      <c r="F28" s="70">
        <f>(D28-E28)/E28</f>
        <v>-0.77607042840449125</v>
      </c>
      <c r="G28" s="67">
        <v>142</v>
      </c>
      <c r="H28" s="66">
        <v>15</v>
      </c>
      <c r="I28" s="66">
        <f t="shared" si="1"/>
        <v>9.4666666666666668</v>
      </c>
      <c r="J28" s="66">
        <v>5</v>
      </c>
      <c r="K28" s="66">
        <v>3</v>
      </c>
      <c r="L28" s="67">
        <v>10584.52</v>
      </c>
      <c r="M28" s="67">
        <v>1983</v>
      </c>
      <c r="N28" s="65">
        <v>44365</v>
      </c>
      <c r="O28" s="64" t="s">
        <v>50</v>
      </c>
      <c r="P28" s="61"/>
      <c r="Q28" s="73"/>
      <c r="R28" s="73"/>
      <c r="S28" s="73"/>
      <c r="T28" s="73"/>
      <c r="U28" s="73"/>
      <c r="V28" s="74"/>
      <c r="W28" s="75"/>
      <c r="X28" s="60"/>
      <c r="Y28" s="74"/>
      <c r="Z28" s="75"/>
    </row>
    <row r="29" spans="1:26" ht="25.35" customHeight="1">
      <c r="A29" s="63">
        <v>15</v>
      </c>
      <c r="B29" s="63">
        <v>11</v>
      </c>
      <c r="C29" s="26" t="s">
        <v>518</v>
      </c>
      <c r="D29" s="67">
        <v>733.98</v>
      </c>
      <c r="E29" s="67">
        <v>1585.68</v>
      </c>
      <c r="F29" s="70">
        <f>(D29-E29)/E29</f>
        <v>-0.5371197215074921</v>
      </c>
      <c r="G29" s="67">
        <v>137</v>
      </c>
      <c r="H29" s="66">
        <v>9</v>
      </c>
      <c r="I29" s="66">
        <f t="shared" si="1"/>
        <v>15.222222222222221</v>
      </c>
      <c r="J29" s="66">
        <v>2</v>
      </c>
      <c r="K29" s="66">
        <v>6</v>
      </c>
      <c r="L29" s="67">
        <v>24349</v>
      </c>
      <c r="M29" s="67">
        <v>4255</v>
      </c>
      <c r="N29" s="65">
        <v>44344</v>
      </c>
      <c r="O29" s="64" t="s">
        <v>43</v>
      </c>
      <c r="P29" s="61"/>
      <c r="R29" s="54"/>
      <c r="T29" s="61"/>
      <c r="U29" s="60"/>
      <c r="V29" s="60"/>
      <c r="W29" s="61"/>
      <c r="X29" s="60"/>
      <c r="Y29" s="60"/>
      <c r="Z29" s="60"/>
    </row>
    <row r="30" spans="1:26" ht="25.35" customHeight="1">
      <c r="A30" s="63">
        <v>16</v>
      </c>
      <c r="B30" s="63">
        <v>13</v>
      </c>
      <c r="C30" s="68" t="s">
        <v>520</v>
      </c>
      <c r="D30" s="67">
        <v>639.13</v>
      </c>
      <c r="E30" s="67">
        <v>1275.8399999999999</v>
      </c>
      <c r="F30" s="70">
        <f>(D30-E30)/E30</f>
        <v>-0.49905160521695507</v>
      </c>
      <c r="G30" s="67">
        <v>138</v>
      </c>
      <c r="H30" s="66">
        <v>14</v>
      </c>
      <c r="I30" s="66">
        <f t="shared" si="1"/>
        <v>9.8571428571428577</v>
      </c>
      <c r="J30" s="66">
        <v>2</v>
      </c>
      <c r="K30" s="66">
        <v>7</v>
      </c>
      <c r="L30" s="67">
        <v>53938</v>
      </c>
      <c r="M30" s="67">
        <v>11662</v>
      </c>
      <c r="N30" s="65">
        <v>44337</v>
      </c>
      <c r="O30" s="64" t="s">
        <v>43</v>
      </c>
      <c r="P30" s="61"/>
      <c r="Q30" s="73"/>
      <c r="R30" s="73"/>
      <c r="S30" s="73"/>
      <c r="T30" s="73"/>
      <c r="U30" s="75"/>
      <c r="V30" s="74"/>
      <c r="W30" s="74"/>
      <c r="X30" s="75"/>
      <c r="Y30" s="60"/>
      <c r="Z30" s="75"/>
    </row>
    <row r="31" spans="1:26" ht="25.35" customHeight="1">
      <c r="A31" s="63">
        <v>17</v>
      </c>
      <c r="B31" s="63">
        <v>9</v>
      </c>
      <c r="C31" s="68" t="s">
        <v>543</v>
      </c>
      <c r="D31" s="67">
        <v>510.3</v>
      </c>
      <c r="E31" s="66">
        <v>2016.95</v>
      </c>
      <c r="F31" s="70">
        <f>(D31-E31)/E31</f>
        <v>-0.74699422395200676</v>
      </c>
      <c r="G31" s="67">
        <v>89</v>
      </c>
      <c r="H31" s="66">
        <v>7</v>
      </c>
      <c r="I31" s="66">
        <f t="shared" si="1"/>
        <v>12.714285714285714</v>
      </c>
      <c r="J31" s="66">
        <v>1</v>
      </c>
      <c r="K31" s="66">
        <v>2</v>
      </c>
      <c r="L31" s="67">
        <v>2527.25</v>
      </c>
      <c r="M31" s="67">
        <v>420</v>
      </c>
      <c r="N31" s="65">
        <v>44372</v>
      </c>
      <c r="O31" s="64" t="s">
        <v>80</v>
      </c>
      <c r="P31" s="61"/>
      <c r="Q31" s="73"/>
      <c r="R31" s="73"/>
      <c r="S31" s="73"/>
      <c r="T31" s="73"/>
      <c r="U31" s="75"/>
      <c r="V31" s="74"/>
      <c r="W31" s="75"/>
      <c r="X31" s="74"/>
      <c r="Y31" s="60"/>
      <c r="Z31" s="75"/>
    </row>
    <row r="32" spans="1:26" ht="25.35" customHeight="1">
      <c r="A32" s="63">
        <v>18</v>
      </c>
      <c r="B32" s="63">
        <v>18</v>
      </c>
      <c r="C32" s="68" t="s">
        <v>477</v>
      </c>
      <c r="D32" s="67">
        <v>308.5</v>
      </c>
      <c r="E32" s="67">
        <v>201.49</v>
      </c>
      <c r="F32" s="70">
        <f>(D32-E32)/E32</f>
        <v>0.5310933545089086</v>
      </c>
      <c r="G32" s="67">
        <v>57</v>
      </c>
      <c r="H32" s="25">
        <v>7</v>
      </c>
      <c r="I32" s="66">
        <f t="shared" si="1"/>
        <v>8.1428571428571423</v>
      </c>
      <c r="J32" s="66">
        <v>2</v>
      </c>
      <c r="K32" s="66">
        <v>10</v>
      </c>
      <c r="L32" s="67">
        <v>44500</v>
      </c>
      <c r="M32" s="67">
        <v>9250</v>
      </c>
      <c r="N32" s="65">
        <v>44316</v>
      </c>
      <c r="O32" s="64" t="s">
        <v>43</v>
      </c>
      <c r="P32" s="61"/>
      <c r="Q32" s="73"/>
      <c r="R32" s="73"/>
      <c r="S32" s="73"/>
      <c r="T32" s="73"/>
      <c r="U32" s="73"/>
      <c r="V32" s="74"/>
      <c r="W32" s="74"/>
      <c r="X32" s="75"/>
      <c r="Y32" s="60"/>
      <c r="Z32" s="75"/>
    </row>
    <row r="33" spans="1:26" ht="25.35" customHeight="1">
      <c r="A33" s="63">
        <v>19</v>
      </c>
      <c r="B33" s="69" t="s">
        <v>36</v>
      </c>
      <c r="C33" s="55" t="s">
        <v>544</v>
      </c>
      <c r="D33" s="67">
        <v>181</v>
      </c>
      <c r="E33" s="66" t="s">
        <v>36</v>
      </c>
      <c r="F33" s="66" t="s">
        <v>36</v>
      </c>
      <c r="G33" s="67">
        <v>95</v>
      </c>
      <c r="H33" s="25">
        <v>8</v>
      </c>
      <c r="I33" s="66">
        <f t="shared" si="1"/>
        <v>11.875</v>
      </c>
      <c r="J33" s="66">
        <v>2</v>
      </c>
      <c r="K33" s="66" t="s">
        <v>36</v>
      </c>
      <c r="L33" s="67">
        <v>72485.36</v>
      </c>
      <c r="M33" s="67">
        <v>16273</v>
      </c>
      <c r="N33" s="65">
        <v>43749</v>
      </c>
      <c r="O33" s="64" t="s">
        <v>41</v>
      </c>
      <c r="P33" s="61"/>
      <c r="Q33" s="73"/>
      <c r="R33" s="73"/>
      <c r="S33" s="73"/>
      <c r="T33" s="73"/>
      <c r="U33" s="73"/>
      <c r="V33" s="74"/>
      <c r="W33" s="74"/>
      <c r="X33" s="75"/>
      <c r="Y33" s="60"/>
      <c r="Z33" s="75"/>
    </row>
    <row r="34" spans="1:26" ht="25.35" customHeight="1">
      <c r="A34" s="63">
        <v>20</v>
      </c>
      <c r="B34" s="63">
        <v>21</v>
      </c>
      <c r="C34" s="55" t="s">
        <v>305</v>
      </c>
      <c r="D34" s="67">
        <v>162</v>
      </c>
      <c r="E34" s="67">
        <v>154</v>
      </c>
      <c r="F34" s="70">
        <f>(D34-E34)/E34</f>
        <v>5.1948051948051951E-2</v>
      </c>
      <c r="G34" s="67">
        <v>31</v>
      </c>
      <c r="H34" s="66" t="s">
        <v>36</v>
      </c>
      <c r="I34" s="66" t="s">
        <v>36</v>
      </c>
      <c r="J34" s="66">
        <v>1</v>
      </c>
      <c r="K34" s="66">
        <v>8</v>
      </c>
      <c r="L34" s="67">
        <v>4551.92</v>
      </c>
      <c r="M34" s="67">
        <v>907</v>
      </c>
      <c r="N34" s="65">
        <v>44330</v>
      </c>
      <c r="O34" s="64" t="s">
        <v>82</v>
      </c>
      <c r="P34" s="61"/>
      <c r="Q34" s="73"/>
      <c r="R34" s="73"/>
      <c r="S34" s="73"/>
      <c r="T34" s="73"/>
      <c r="U34" s="73"/>
      <c r="V34" s="74"/>
      <c r="W34" s="75"/>
      <c r="X34" s="60"/>
      <c r="Y34" s="74"/>
      <c r="Z34" s="75"/>
    </row>
    <row r="35" spans="1:26" ht="25.35" customHeight="1">
      <c r="A35" s="41"/>
      <c r="B35" s="41"/>
      <c r="C35" s="52" t="s">
        <v>66</v>
      </c>
      <c r="D35" s="62">
        <f>SUM(D23:D34)</f>
        <v>147270.44</v>
      </c>
      <c r="E35" s="62">
        <f>SUM(E23:E34)</f>
        <v>148639.69</v>
      </c>
      <c r="F35" s="72">
        <f>(D35-E35)/E35</f>
        <v>-9.2118733563020753E-3</v>
      </c>
      <c r="G35" s="62">
        <f>SUM(G23:G34)</f>
        <v>26300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14</v>
      </c>
      <c r="C37" s="27" t="s">
        <v>448</v>
      </c>
      <c r="D37" s="67">
        <v>140</v>
      </c>
      <c r="E37" s="66">
        <v>711</v>
      </c>
      <c r="F37" s="70">
        <f>(D37-E37)/E37</f>
        <v>-0.80309423347398035</v>
      </c>
      <c r="G37" s="67">
        <v>23</v>
      </c>
      <c r="H37" s="66">
        <v>3</v>
      </c>
      <c r="I37" s="66">
        <f t="shared" ref="I37:I42" si="2">G37/H37</f>
        <v>7.666666666666667</v>
      </c>
      <c r="J37" s="66">
        <v>2</v>
      </c>
      <c r="K37" s="66">
        <v>10</v>
      </c>
      <c r="L37" s="67">
        <v>28316.92</v>
      </c>
      <c r="M37" s="67">
        <v>4996</v>
      </c>
      <c r="N37" s="65">
        <v>44316</v>
      </c>
      <c r="O37" s="64" t="s">
        <v>80</v>
      </c>
      <c r="P37" s="61"/>
      <c r="Q37" s="73"/>
      <c r="R37" s="73"/>
      <c r="S37" s="73"/>
      <c r="T37" s="73"/>
      <c r="U37" s="73"/>
      <c r="V37" s="74"/>
      <c r="W37" s="75"/>
      <c r="X37" s="74"/>
      <c r="Y37" s="75"/>
      <c r="Z37" s="60"/>
    </row>
    <row r="38" spans="1:26" ht="25.35" customHeight="1">
      <c r="A38" s="63">
        <v>22</v>
      </c>
      <c r="B38" s="69" t="s">
        <v>36</v>
      </c>
      <c r="C38" s="55" t="s">
        <v>328</v>
      </c>
      <c r="D38" s="67">
        <v>123</v>
      </c>
      <c r="E38" s="66" t="s">
        <v>36</v>
      </c>
      <c r="F38" s="66" t="s">
        <v>36</v>
      </c>
      <c r="G38" s="67">
        <v>73</v>
      </c>
      <c r="H38" s="66">
        <v>6</v>
      </c>
      <c r="I38" s="66">
        <f t="shared" si="2"/>
        <v>12.166666666666666</v>
      </c>
      <c r="J38" s="66">
        <v>2</v>
      </c>
      <c r="K38" s="66" t="s">
        <v>36</v>
      </c>
      <c r="L38" s="67">
        <v>67020.87</v>
      </c>
      <c r="M38" s="67">
        <v>14609</v>
      </c>
      <c r="N38" s="65">
        <v>44113</v>
      </c>
      <c r="O38" s="64" t="s">
        <v>41</v>
      </c>
      <c r="P38" s="61"/>
      <c r="Q38" s="73"/>
      <c r="R38" s="73"/>
      <c r="S38" s="73"/>
      <c r="T38" s="73"/>
      <c r="U38" s="73"/>
      <c r="V38" s="74"/>
      <c r="W38" s="74"/>
      <c r="X38" s="75"/>
      <c r="Y38" s="60"/>
      <c r="Z38" s="75"/>
    </row>
    <row r="39" spans="1:26" ht="24.75" customHeight="1">
      <c r="A39" s="63">
        <v>23</v>
      </c>
      <c r="B39" s="63">
        <v>19</v>
      </c>
      <c r="C39" s="68" t="s">
        <v>330</v>
      </c>
      <c r="D39" s="67">
        <v>95.35</v>
      </c>
      <c r="E39" s="67">
        <v>178.7</v>
      </c>
      <c r="F39" s="70">
        <f>(D39-E39)/E39</f>
        <v>-0.46642417459429208</v>
      </c>
      <c r="G39" s="67">
        <v>20</v>
      </c>
      <c r="H39" s="66">
        <v>7</v>
      </c>
      <c r="I39" s="66">
        <f t="shared" si="2"/>
        <v>2.8571428571428572</v>
      </c>
      <c r="J39" s="66">
        <v>1</v>
      </c>
      <c r="K39" s="66">
        <v>9</v>
      </c>
      <c r="L39" s="67">
        <v>53487.19</v>
      </c>
      <c r="M39" s="67">
        <v>11062</v>
      </c>
      <c r="N39" s="65">
        <v>44323</v>
      </c>
      <c r="O39" s="64" t="s">
        <v>56</v>
      </c>
      <c r="P39" s="61"/>
      <c r="R39" s="54"/>
      <c r="T39" s="61"/>
      <c r="U39" s="60"/>
      <c r="V39" s="60"/>
      <c r="W39" s="60"/>
      <c r="X39" s="60"/>
      <c r="Y39" s="60"/>
      <c r="Z39" s="61"/>
    </row>
    <row r="40" spans="1:26" ht="25.35" customHeight="1">
      <c r="A40" s="63">
        <v>24</v>
      </c>
      <c r="B40" s="63">
        <v>17</v>
      </c>
      <c r="C40" s="13" t="s">
        <v>216</v>
      </c>
      <c r="D40" s="67">
        <v>40</v>
      </c>
      <c r="E40" s="67">
        <v>233</v>
      </c>
      <c r="F40" s="70">
        <f>(D40-E40)/E40</f>
        <v>-0.8283261802575107</v>
      </c>
      <c r="G40" s="67">
        <v>8</v>
      </c>
      <c r="H40" s="66">
        <v>2</v>
      </c>
      <c r="I40" s="66">
        <f t="shared" si="2"/>
        <v>4</v>
      </c>
      <c r="J40" s="66">
        <v>1</v>
      </c>
      <c r="K40" s="66">
        <v>9</v>
      </c>
      <c r="L40" s="67">
        <v>23140</v>
      </c>
      <c r="M40" s="67">
        <v>4067</v>
      </c>
      <c r="N40" s="65">
        <v>44323</v>
      </c>
      <c r="O40" s="64" t="s">
        <v>43</v>
      </c>
      <c r="P40" s="61"/>
      <c r="Q40" s="73"/>
      <c r="R40" s="73"/>
      <c r="S40" s="73"/>
      <c r="T40" s="73"/>
      <c r="U40" s="73"/>
      <c r="V40" s="74"/>
      <c r="W40" s="75"/>
      <c r="X40" s="60"/>
      <c r="Y40" s="74"/>
      <c r="Z40" s="21"/>
    </row>
    <row r="41" spans="1:26" ht="25.35" customHeight="1">
      <c r="A41" s="63">
        <v>25</v>
      </c>
      <c r="B41" s="63">
        <v>25</v>
      </c>
      <c r="C41" s="27" t="s">
        <v>458</v>
      </c>
      <c r="D41" s="67">
        <v>35</v>
      </c>
      <c r="E41" s="67">
        <v>62</v>
      </c>
      <c r="F41" s="70">
        <f>(D41-E41)/E41</f>
        <v>-0.43548387096774194</v>
      </c>
      <c r="G41" s="67">
        <v>7</v>
      </c>
      <c r="H41" s="66">
        <v>2</v>
      </c>
      <c r="I41" s="66">
        <f t="shared" si="2"/>
        <v>3.5</v>
      </c>
      <c r="J41" s="66">
        <v>1</v>
      </c>
      <c r="K41" s="66">
        <v>10</v>
      </c>
      <c r="L41" s="67">
        <v>23195.42</v>
      </c>
      <c r="M41" s="67">
        <v>4207</v>
      </c>
      <c r="N41" s="65">
        <v>44316</v>
      </c>
      <c r="O41" s="64" t="s">
        <v>50</v>
      </c>
      <c r="P41" s="61"/>
      <c r="Q41" s="73"/>
      <c r="R41" s="73"/>
      <c r="S41" s="73"/>
      <c r="T41" s="73"/>
      <c r="U41" s="73"/>
      <c r="V41" s="74"/>
      <c r="W41" s="60"/>
      <c r="X41" s="75"/>
      <c r="Y41" s="75"/>
      <c r="Z41" s="74"/>
    </row>
    <row r="42" spans="1:26" ht="25.35" customHeight="1">
      <c r="A42" s="63">
        <v>26</v>
      </c>
      <c r="B42" s="63">
        <v>29</v>
      </c>
      <c r="C42" s="26" t="s">
        <v>536</v>
      </c>
      <c r="D42" s="67">
        <v>29</v>
      </c>
      <c r="E42" s="66">
        <v>28</v>
      </c>
      <c r="F42" s="70">
        <f>(D42-E42)/E42</f>
        <v>3.5714285714285712E-2</v>
      </c>
      <c r="G42" s="67">
        <v>5</v>
      </c>
      <c r="H42" s="66">
        <v>1</v>
      </c>
      <c r="I42" s="66">
        <f t="shared" si="2"/>
        <v>5</v>
      </c>
      <c r="J42" s="66">
        <v>1</v>
      </c>
      <c r="K42" s="66" t="s">
        <v>36</v>
      </c>
      <c r="L42" s="67">
        <v>5052.6799999999994</v>
      </c>
      <c r="M42" s="67">
        <v>807</v>
      </c>
      <c r="N42" s="65">
        <v>44337</v>
      </c>
      <c r="O42" s="64" t="s">
        <v>50</v>
      </c>
      <c r="P42" s="61"/>
      <c r="R42" s="54"/>
      <c r="T42" s="61"/>
      <c r="U42" s="60"/>
      <c r="V42" s="60"/>
      <c r="W42" s="61"/>
      <c r="X42" s="60"/>
      <c r="Y42" s="60"/>
      <c r="Z42" s="60"/>
    </row>
    <row r="43" spans="1:26" ht="25.35" customHeight="1">
      <c r="A43" s="41"/>
      <c r="B43" s="41"/>
      <c r="C43" s="52" t="s">
        <v>124</v>
      </c>
      <c r="D43" s="62">
        <f>SUM(D35:D42)</f>
        <v>147732.79</v>
      </c>
      <c r="E43" s="62">
        <f>SUM(E35:E42)</f>
        <v>149852.39000000001</v>
      </c>
      <c r="F43" s="72">
        <f>(D43-E43)/E43</f>
        <v>-1.4144585882147129E-2</v>
      </c>
      <c r="G43" s="62">
        <f>SUM(G35:G42)</f>
        <v>26436</v>
      </c>
      <c r="H43" s="62"/>
      <c r="I43" s="43"/>
      <c r="J43" s="42"/>
      <c r="K43" s="44"/>
      <c r="L43" s="45"/>
      <c r="M43" s="49"/>
      <c r="N43" s="46"/>
      <c r="O43" s="53"/>
    </row>
    <row r="44" spans="1:26" ht="23.1" customHeight="1"/>
    <row r="45" spans="1:26" ht="17.25" customHeight="1"/>
    <row r="58" spans="16:18">
      <c r="R58" s="61"/>
    </row>
    <row r="61" spans="16:18">
      <c r="P61" s="61"/>
    </row>
    <row r="65" ht="12" customHeight="1"/>
  </sheetData>
  <sortState xmlns:xlrd2="http://schemas.microsoft.com/office/spreadsheetml/2017/richdata2" ref="B14:O42">
    <sortCondition descending="1" ref="D14:D42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0F5CC-7870-4A4C-9A2B-EBD698A71899}">
  <dimension ref="A1:Z74"/>
  <sheetViews>
    <sheetView topLeftCell="A25" zoomScale="60" zoomScaleNormal="60" workbookViewId="0">
      <selection activeCell="L34" sqref="L34:M3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2" style="1" bestFit="1" customWidth="1"/>
    <col min="25" max="25" width="11.44140625" style="1" customWidth="1"/>
    <col min="26" max="26" width="14.88671875" style="1" customWidth="1"/>
    <col min="27" max="16384" width="8.88671875" style="1"/>
  </cols>
  <sheetData>
    <row r="1" spans="1:26" ht="19.5" customHeight="1">
      <c r="E1" s="30" t="s">
        <v>545</v>
      </c>
      <c r="F1" s="30"/>
      <c r="G1" s="30"/>
      <c r="H1" s="30"/>
      <c r="I1" s="30"/>
    </row>
    <row r="2" spans="1:26" ht="19.5" customHeight="1">
      <c r="E2" s="30" t="s">
        <v>546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539</v>
      </c>
      <c r="E6" s="32" t="s">
        <v>547</v>
      </c>
      <c r="F6" s="212"/>
      <c r="G6" s="32" t="s">
        <v>539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 ht="21.6">
      <c r="A10" s="207"/>
      <c r="B10" s="207"/>
      <c r="C10" s="212"/>
      <c r="D10" s="84" t="s">
        <v>540</v>
      </c>
      <c r="E10" s="84" t="s">
        <v>548</v>
      </c>
      <c r="F10" s="212"/>
      <c r="G10" s="84" t="s">
        <v>540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2"/>
      <c r="Z12" s="4"/>
    </row>
    <row r="13" spans="1:26" ht="25.35" customHeight="1">
      <c r="A13" s="63">
        <v>1</v>
      </c>
      <c r="B13" s="63" t="s">
        <v>34</v>
      </c>
      <c r="C13" s="68" t="s">
        <v>486</v>
      </c>
      <c r="D13" s="67">
        <v>76013.69</v>
      </c>
      <c r="E13" s="66" t="s">
        <v>36</v>
      </c>
      <c r="F13" s="66" t="s">
        <v>36</v>
      </c>
      <c r="G13" s="67">
        <v>12013</v>
      </c>
      <c r="H13" s="66">
        <v>443</v>
      </c>
      <c r="I13" s="66">
        <f>G13/H13</f>
        <v>27.117381489841986</v>
      </c>
      <c r="J13" s="66">
        <v>14</v>
      </c>
      <c r="K13" s="66">
        <v>1</v>
      </c>
      <c r="L13" s="67">
        <v>84851</v>
      </c>
      <c r="M13" s="67">
        <v>13412</v>
      </c>
      <c r="N13" s="65">
        <v>44372</v>
      </c>
      <c r="O13" s="64" t="s">
        <v>37</v>
      </c>
      <c r="P13" s="61"/>
      <c r="R13" s="54"/>
      <c r="T13" s="61"/>
      <c r="U13" s="60"/>
      <c r="V13" s="60"/>
      <c r="W13" s="60"/>
      <c r="X13" s="61"/>
      <c r="Y13" s="60"/>
      <c r="Z13" s="60"/>
    </row>
    <row r="14" spans="1:26" ht="25.35" customHeight="1">
      <c r="A14" s="63">
        <v>2</v>
      </c>
      <c r="B14" s="63" t="s">
        <v>34</v>
      </c>
      <c r="C14" s="56" t="s">
        <v>333</v>
      </c>
      <c r="D14" s="67">
        <v>15825.29</v>
      </c>
      <c r="E14" s="66" t="s">
        <v>36</v>
      </c>
      <c r="F14" s="66" t="s">
        <v>36</v>
      </c>
      <c r="G14" s="67">
        <v>3605</v>
      </c>
      <c r="H14" s="66">
        <v>249</v>
      </c>
      <c r="I14" s="66">
        <f>G14/H14</f>
        <v>14.477911646586346</v>
      </c>
      <c r="J14" s="66">
        <v>18</v>
      </c>
      <c r="K14" s="66">
        <v>1</v>
      </c>
      <c r="L14" s="67">
        <v>15825.29</v>
      </c>
      <c r="M14" s="67">
        <v>3605</v>
      </c>
      <c r="N14" s="65">
        <v>44372</v>
      </c>
      <c r="O14" s="64" t="s">
        <v>50</v>
      </c>
      <c r="P14" s="61"/>
      <c r="R14" s="54"/>
      <c r="T14" s="61"/>
      <c r="U14" s="60"/>
      <c r="V14" s="60"/>
      <c r="W14" s="60"/>
      <c r="X14" s="61"/>
      <c r="Y14" s="60"/>
      <c r="Z14" s="60"/>
    </row>
    <row r="15" spans="1:26" ht="25.35" customHeight="1">
      <c r="A15" s="63">
        <v>3</v>
      </c>
      <c r="B15" s="63">
        <v>4</v>
      </c>
      <c r="C15" s="68" t="s">
        <v>487</v>
      </c>
      <c r="D15" s="67">
        <v>11443.66</v>
      </c>
      <c r="E15" s="66">
        <v>10991.35</v>
      </c>
      <c r="F15" s="70">
        <f t="shared" ref="F15:F20" si="0">(D15-E15)/E15</f>
        <v>4.1151450913672977E-2</v>
      </c>
      <c r="G15" s="67">
        <v>1819</v>
      </c>
      <c r="H15" s="66">
        <v>119</v>
      </c>
      <c r="I15" s="66">
        <f>G15/H15</f>
        <v>15.285714285714286</v>
      </c>
      <c r="J15" s="66">
        <v>9</v>
      </c>
      <c r="K15" s="66">
        <v>4</v>
      </c>
      <c r="L15" s="67">
        <v>90615.9</v>
      </c>
      <c r="M15" s="67">
        <v>14641</v>
      </c>
      <c r="N15" s="65">
        <v>44351</v>
      </c>
      <c r="O15" s="64" t="s">
        <v>56</v>
      </c>
      <c r="P15" s="61"/>
      <c r="R15" s="54"/>
      <c r="T15" s="61"/>
      <c r="U15" s="60"/>
      <c r="V15" s="60"/>
      <c r="W15" s="60"/>
      <c r="X15" s="61"/>
      <c r="Y15" s="60"/>
      <c r="Z15" s="60"/>
    </row>
    <row r="16" spans="1:26" ht="25.35" customHeight="1">
      <c r="A16" s="63">
        <v>4</v>
      </c>
      <c r="B16" s="63">
        <v>5</v>
      </c>
      <c r="C16" s="68" t="s">
        <v>331</v>
      </c>
      <c r="D16" s="67">
        <v>9390.65</v>
      </c>
      <c r="E16" s="66">
        <v>10333.92</v>
      </c>
      <c r="F16" s="70">
        <f t="shared" si="0"/>
        <v>-9.1279011256135176E-2</v>
      </c>
      <c r="G16" s="67">
        <v>2030</v>
      </c>
      <c r="H16" s="66">
        <v>155</v>
      </c>
      <c r="I16" s="66">
        <f>G16/H16</f>
        <v>13.096774193548388</v>
      </c>
      <c r="J16" s="66">
        <v>10</v>
      </c>
      <c r="K16" s="66">
        <v>4</v>
      </c>
      <c r="L16" s="67">
        <v>56599</v>
      </c>
      <c r="M16" s="67">
        <v>12862</v>
      </c>
      <c r="N16" s="65">
        <v>44351</v>
      </c>
      <c r="O16" s="64" t="s">
        <v>37</v>
      </c>
      <c r="P16" s="61"/>
      <c r="Q16" s="73"/>
      <c r="R16" s="73"/>
      <c r="S16" s="73"/>
      <c r="T16" s="73"/>
      <c r="U16" s="73"/>
      <c r="V16" s="74"/>
      <c r="W16" s="75"/>
      <c r="X16" s="60"/>
      <c r="Y16" s="74"/>
      <c r="Z16" s="75"/>
    </row>
    <row r="17" spans="1:26" ht="25.35" customHeight="1">
      <c r="A17" s="63">
        <v>5</v>
      </c>
      <c r="B17" s="63">
        <v>1</v>
      </c>
      <c r="C17" s="68" t="s">
        <v>519</v>
      </c>
      <c r="D17" s="67">
        <v>9343</v>
      </c>
      <c r="E17" s="66">
        <v>15830</v>
      </c>
      <c r="F17" s="70">
        <f t="shared" si="0"/>
        <v>-0.40979153506001265</v>
      </c>
      <c r="G17" s="67">
        <v>1560</v>
      </c>
      <c r="H17" s="66" t="s">
        <v>36</v>
      </c>
      <c r="I17" s="66" t="s">
        <v>36</v>
      </c>
      <c r="J17" s="66">
        <v>12</v>
      </c>
      <c r="K17" s="66">
        <v>2</v>
      </c>
      <c r="L17" s="67">
        <v>25827</v>
      </c>
      <c r="M17" s="67">
        <v>4398</v>
      </c>
      <c r="N17" s="65">
        <v>44365</v>
      </c>
      <c r="O17" s="64" t="s">
        <v>47</v>
      </c>
      <c r="P17" s="61"/>
      <c r="Q17" s="73"/>
      <c r="R17" s="73"/>
      <c r="S17" s="73"/>
      <c r="T17" s="73"/>
      <c r="U17" s="73"/>
      <c r="V17" s="74"/>
      <c r="W17" s="75"/>
      <c r="X17" s="60"/>
      <c r="Y17" s="74"/>
      <c r="Z17" s="75"/>
    </row>
    <row r="18" spans="1:26" ht="25.35" customHeight="1">
      <c r="A18" s="63">
        <v>6</v>
      </c>
      <c r="B18" s="63">
        <v>2</v>
      </c>
      <c r="C18" s="68" t="s">
        <v>541</v>
      </c>
      <c r="D18" s="67">
        <v>9057.27</v>
      </c>
      <c r="E18" s="66">
        <v>13043.49</v>
      </c>
      <c r="F18" s="70">
        <f t="shared" si="0"/>
        <v>-0.30560992495106748</v>
      </c>
      <c r="G18" s="67">
        <v>1980</v>
      </c>
      <c r="H18" s="66">
        <v>156</v>
      </c>
      <c r="I18" s="66">
        <f>G18/H18</f>
        <v>12.692307692307692</v>
      </c>
      <c r="J18" s="66">
        <v>14</v>
      </c>
      <c r="K18" s="66">
        <v>3</v>
      </c>
      <c r="L18" s="67">
        <v>52213.02</v>
      </c>
      <c r="M18" s="67">
        <v>11452</v>
      </c>
      <c r="N18" s="65">
        <v>44358</v>
      </c>
      <c r="O18" s="64" t="s">
        <v>142</v>
      </c>
      <c r="P18" s="61"/>
      <c r="Q18" s="73"/>
      <c r="R18" s="73"/>
      <c r="S18" s="73"/>
      <c r="T18" s="73"/>
      <c r="U18" s="73"/>
      <c r="V18" s="74"/>
      <c r="W18" s="75"/>
      <c r="X18" s="74"/>
      <c r="Y18" s="60"/>
      <c r="Z18" s="75"/>
    </row>
    <row r="19" spans="1:26" ht="25.35" customHeight="1">
      <c r="A19" s="63">
        <v>7</v>
      </c>
      <c r="B19" s="63">
        <v>3</v>
      </c>
      <c r="C19" s="68" t="s">
        <v>393</v>
      </c>
      <c r="D19" s="67">
        <v>8900.6</v>
      </c>
      <c r="E19" s="67">
        <v>11291.51</v>
      </c>
      <c r="F19" s="70">
        <f t="shared" si="0"/>
        <v>-0.21174404486202464</v>
      </c>
      <c r="G19" s="67">
        <v>1474</v>
      </c>
      <c r="H19" s="66">
        <v>93</v>
      </c>
      <c r="I19" s="66">
        <f>G19/H19</f>
        <v>15.849462365591398</v>
      </c>
      <c r="J19" s="66">
        <v>9</v>
      </c>
      <c r="K19" s="66">
        <v>5</v>
      </c>
      <c r="L19" s="67">
        <v>98716</v>
      </c>
      <c r="M19" s="67">
        <v>15704</v>
      </c>
      <c r="N19" s="65">
        <v>44344</v>
      </c>
      <c r="O19" s="64" t="s">
        <v>39</v>
      </c>
      <c r="P19" s="61"/>
      <c r="R19" s="54"/>
      <c r="T19" s="61"/>
      <c r="U19" s="60"/>
      <c r="V19" s="60"/>
      <c r="W19" s="60"/>
      <c r="X19" s="60"/>
      <c r="Y19" s="60"/>
      <c r="Z19" s="61"/>
    </row>
    <row r="20" spans="1:26" ht="25.35" customHeight="1">
      <c r="A20" s="63">
        <v>8</v>
      </c>
      <c r="B20" s="63">
        <v>7</v>
      </c>
      <c r="C20" s="68" t="s">
        <v>440</v>
      </c>
      <c r="D20" s="67">
        <v>3431.57</v>
      </c>
      <c r="E20" s="66">
        <v>6384.52</v>
      </c>
      <c r="F20" s="70">
        <f t="shared" si="0"/>
        <v>-0.46251715085863937</v>
      </c>
      <c r="G20" s="67">
        <v>653</v>
      </c>
      <c r="H20" s="66">
        <v>99</v>
      </c>
      <c r="I20" s="66">
        <f>G20/H20</f>
        <v>6.595959595959596</v>
      </c>
      <c r="J20" s="66">
        <v>12</v>
      </c>
      <c r="K20" s="66">
        <v>2</v>
      </c>
      <c r="L20" s="67">
        <v>9816.09</v>
      </c>
      <c r="M20" s="67">
        <v>1841</v>
      </c>
      <c r="N20" s="65">
        <v>44365</v>
      </c>
      <c r="O20" s="64" t="s">
        <v>50</v>
      </c>
      <c r="P20" s="61"/>
      <c r="Q20" s="73"/>
      <c r="R20" s="73"/>
      <c r="S20" s="73"/>
      <c r="T20" s="73"/>
      <c r="U20" s="75"/>
      <c r="V20" s="74"/>
      <c r="W20" s="74"/>
      <c r="X20" s="60"/>
      <c r="Y20" s="75"/>
      <c r="Z20" s="75"/>
    </row>
    <row r="21" spans="1:26" ht="25.35" customHeight="1">
      <c r="A21" s="63">
        <v>9</v>
      </c>
      <c r="B21" s="63" t="s">
        <v>34</v>
      </c>
      <c r="C21" s="68" t="s">
        <v>543</v>
      </c>
      <c r="D21" s="67">
        <v>2016.95</v>
      </c>
      <c r="E21" s="66" t="s">
        <v>36</v>
      </c>
      <c r="F21" s="66" t="s">
        <v>36</v>
      </c>
      <c r="G21" s="67">
        <v>331</v>
      </c>
      <c r="H21" s="66">
        <v>61</v>
      </c>
      <c r="I21" s="66">
        <f>G21/H21</f>
        <v>5.4262295081967213</v>
      </c>
      <c r="J21" s="66">
        <v>5</v>
      </c>
      <c r="K21" s="66">
        <v>1</v>
      </c>
      <c r="L21" s="67">
        <v>2016.95</v>
      </c>
      <c r="M21" s="67">
        <v>331</v>
      </c>
      <c r="N21" s="65">
        <v>44372</v>
      </c>
      <c r="O21" s="64" t="s">
        <v>80</v>
      </c>
      <c r="P21" s="61"/>
      <c r="Q21" s="73"/>
      <c r="R21" s="73"/>
      <c r="S21" s="73"/>
      <c r="T21" s="73"/>
      <c r="U21" s="75"/>
      <c r="V21" s="74"/>
      <c r="W21" s="75"/>
      <c r="X21" s="60"/>
      <c r="Y21" s="74"/>
      <c r="Z21" s="75"/>
    </row>
    <row r="22" spans="1:26" ht="25.35" customHeight="1">
      <c r="A22" s="63">
        <v>10</v>
      </c>
      <c r="B22" s="63">
        <v>8</v>
      </c>
      <c r="C22" s="68" t="s">
        <v>549</v>
      </c>
      <c r="D22" s="67">
        <v>1787.24</v>
      </c>
      <c r="E22" s="66">
        <v>4421.24</v>
      </c>
      <c r="F22" s="70">
        <f>(D22-E22)/E22</f>
        <v>-0.59576046538980021</v>
      </c>
      <c r="G22" s="67">
        <v>276</v>
      </c>
      <c r="H22" s="66">
        <v>36</v>
      </c>
      <c r="I22" s="66">
        <f>G22/H22</f>
        <v>7.666666666666667</v>
      </c>
      <c r="J22" s="66">
        <v>7</v>
      </c>
      <c r="K22" s="66">
        <v>2</v>
      </c>
      <c r="L22" s="67">
        <v>6208.47</v>
      </c>
      <c r="M22" s="67">
        <v>1117</v>
      </c>
      <c r="N22" s="65">
        <v>44365</v>
      </c>
      <c r="O22" s="53" t="s">
        <v>41</v>
      </c>
      <c r="P22" s="61"/>
      <c r="Q22" s="73"/>
      <c r="R22" s="73"/>
      <c r="S22" s="73"/>
      <c r="T22" s="73"/>
      <c r="U22" s="73"/>
      <c r="V22" s="74"/>
      <c r="W22" s="75"/>
      <c r="X22" s="60"/>
      <c r="Y22" s="74"/>
      <c r="Z22" s="75"/>
    </row>
    <row r="23" spans="1:26" ht="25.35" customHeight="1">
      <c r="A23" s="41"/>
      <c r="B23" s="41"/>
      <c r="C23" s="52" t="s">
        <v>52</v>
      </c>
      <c r="D23" s="62">
        <f>SUM(D13:D22)</f>
        <v>147209.92000000001</v>
      </c>
      <c r="E23" s="62">
        <f>SUM(E13:E22)</f>
        <v>72296.030000000013</v>
      </c>
      <c r="F23" s="20">
        <f>(D23-E23)/E23</f>
        <v>1.0362102870655552</v>
      </c>
      <c r="G23" s="62">
        <f>SUM(G13:G22)</f>
        <v>25741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11</v>
      </c>
      <c r="C25" s="68" t="s">
        <v>518</v>
      </c>
      <c r="D25" s="67">
        <v>1585.68</v>
      </c>
      <c r="E25" s="67">
        <v>1183.75</v>
      </c>
      <c r="F25" s="70">
        <f>(D25-E25)/E25</f>
        <v>0.33953959873284062</v>
      </c>
      <c r="G25" s="67">
        <v>283</v>
      </c>
      <c r="H25" s="66">
        <v>19</v>
      </c>
      <c r="I25" s="66">
        <f t="shared" ref="I25:I34" si="1">G25/H25</f>
        <v>14.894736842105264</v>
      </c>
      <c r="J25" s="66">
        <v>3</v>
      </c>
      <c r="K25" s="66">
        <v>5</v>
      </c>
      <c r="L25" s="67">
        <v>23615</v>
      </c>
      <c r="M25" s="67">
        <v>4118</v>
      </c>
      <c r="N25" s="65">
        <v>44344</v>
      </c>
      <c r="O25" s="64" t="s">
        <v>43</v>
      </c>
      <c r="P25" s="61"/>
      <c r="Q25" s="73"/>
      <c r="R25" s="73"/>
      <c r="S25" s="73"/>
      <c r="T25" s="73"/>
      <c r="U25" s="73"/>
      <c r="V25" s="74"/>
      <c r="W25" s="74"/>
      <c r="X25" s="60"/>
      <c r="Y25" s="75"/>
      <c r="Z25" s="75"/>
    </row>
    <row r="26" spans="1:26" ht="25.35" customHeight="1">
      <c r="A26" s="63">
        <v>12</v>
      </c>
      <c r="B26" s="63">
        <v>10</v>
      </c>
      <c r="C26" s="68" t="s">
        <v>550</v>
      </c>
      <c r="D26" s="67">
        <v>1345.28</v>
      </c>
      <c r="E26" s="66">
        <v>2139.9299999999998</v>
      </c>
      <c r="F26" s="70">
        <f>(D26-E26)/E26</f>
        <v>-0.37134392246475351</v>
      </c>
      <c r="G26" s="67">
        <v>374</v>
      </c>
      <c r="H26" s="66">
        <v>53</v>
      </c>
      <c r="I26" s="66">
        <f t="shared" si="1"/>
        <v>7.0566037735849054</v>
      </c>
      <c r="J26" s="66">
        <v>9</v>
      </c>
      <c r="K26" s="66">
        <v>2</v>
      </c>
      <c r="L26" s="67">
        <v>3485.2</v>
      </c>
      <c r="M26" s="67">
        <v>853</v>
      </c>
      <c r="N26" s="65">
        <v>44365</v>
      </c>
      <c r="O26" s="64" t="s">
        <v>80</v>
      </c>
      <c r="P26" s="61"/>
      <c r="Q26" s="73"/>
      <c r="R26" s="73"/>
      <c r="S26" s="73"/>
      <c r="T26" s="73"/>
      <c r="U26" s="73"/>
      <c r="V26" s="74"/>
      <c r="W26" s="75"/>
      <c r="X26" s="60"/>
      <c r="Y26" s="74"/>
      <c r="Z26" s="75"/>
    </row>
    <row r="27" spans="1:26" ht="25.35" customHeight="1">
      <c r="A27" s="63">
        <v>13</v>
      </c>
      <c r="B27" s="63">
        <v>9</v>
      </c>
      <c r="C27" s="68" t="s">
        <v>520</v>
      </c>
      <c r="D27" s="67">
        <v>1275.8399999999999</v>
      </c>
      <c r="E27" s="67">
        <v>3379.79</v>
      </c>
      <c r="F27" s="70">
        <f>(D27-E27)/E27</f>
        <v>-0.62250909080149941</v>
      </c>
      <c r="G27" s="67">
        <v>272</v>
      </c>
      <c r="H27" s="66">
        <v>32</v>
      </c>
      <c r="I27" s="66">
        <f t="shared" si="1"/>
        <v>8.5</v>
      </c>
      <c r="J27" s="66">
        <v>4</v>
      </c>
      <c r="K27" s="66">
        <v>6</v>
      </c>
      <c r="L27" s="67">
        <v>53299</v>
      </c>
      <c r="M27" s="67">
        <v>11524</v>
      </c>
      <c r="N27" s="65">
        <v>44337</v>
      </c>
      <c r="O27" s="64" t="s">
        <v>43</v>
      </c>
      <c r="P27" s="61"/>
      <c r="Q27" s="73"/>
      <c r="R27" s="73"/>
      <c r="S27" s="73"/>
      <c r="T27" s="73"/>
      <c r="U27" s="73"/>
      <c r="V27" s="74"/>
      <c r="W27" s="74"/>
      <c r="X27" s="60"/>
      <c r="Y27" s="75"/>
      <c r="Z27" s="75"/>
    </row>
    <row r="28" spans="1:26" ht="25.35" customHeight="1">
      <c r="A28" s="63">
        <v>14</v>
      </c>
      <c r="B28" s="69" t="s">
        <v>36</v>
      </c>
      <c r="C28" s="27" t="s">
        <v>448</v>
      </c>
      <c r="D28" s="67">
        <v>711</v>
      </c>
      <c r="E28" s="66" t="s">
        <v>36</v>
      </c>
      <c r="F28" s="66" t="s">
        <v>36</v>
      </c>
      <c r="G28" s="67">
        <v>134</v>
      </c>
      <c r="H28" s="66">
        <v>13</v>
      </c>
      <c r="I28" s="66">
        <f t="shared" si="1"/>
        <v>10.307692307692308</v>
      </c>
      <c r="J28" s="66">
        <v>3</v>
      </c>
      <c r="K28" s="66">
        <v>9</v>
      </c>
      <c r="L28" s="67">
        <v>28176.92</v>
      </c>
      <c r="M28" s="67">
        <v>4973</v>
      </c>
      <c r="N28" s="65">
        <v>44316</v>
      </c>
      <c r="O28" s="64" t="s">
        <v>80</v>
      </c>
      <c r="P28" s="61"/>
      <c r="Q28" s="73"/>
      <c r="R28" s="73"/>
      <c r="S28" s="73"/>
      <c r="T28" s="73"/>
      <c r="U28" s="73"/>
      <c r="V28" s="74"/>
      <c r="W28" s="75"/>
      <c r="X28" s="75"/>
      <c r="Y28" s="74"/>
      <c r="Z28" s="60"/>
    </row>
    <row r="29" spans="1:26" ht="25.35" customHeight="1">
      <c r="A29" s="63">
        <v>15</v>
      </c>
      <c r="B29" s="63">
        <v>16</v>
      </c>
      <c r="C29" s="68" t="s">
        <v>551</v>
      </c>
      <c r="D29" s="67">
        <v>524.39</v>
      </c>
      <c r="E29" s="67">
        <v>435.38</v>
      </c>
      <c r="F29" s="70">
        <f>(D29-E29)/E29</f>
        <v>0.20444209655932746</v>
      </c>
      <c r="G29" s="67">
        <v>80</v>
      </c>
      <c r="H29" s="66">
        <v>6</v>
      </c>
      <c r="I29" s="66">
        <f t="shared" si="1"/>
        <v>13.333333333333334</v>
      </c>
      <c r="J29" s="66">
        <v>1</v>
      </c>
      <c r="K29" s="66">
        <v>5</v>
      </c>
      <c r="L29" s="67">
        <v>9101.48</v>
      </c>
      <c r="M29" s="67">
        <v>1556</v>
      </c>
      <c r="N29" s="65">
        <v>44344</v>
      </c>
      <c r="O29" s="64" t="s">
        <v>41</v>
      </c>
      <c r="P29" s="61"/>
      <c r="Q29" s="73"/>
      <c r="R29" s="73"/>
      <c r="S29" s="73"/>
      <c r="T29" s="73"/>
      <c r="U29" s="73"/>
      <c r="V29" s="74"/>
      <c r="W29" s="74"/>
      <c r="X29" s="60"/>
      <c r="Y29" s="75"/>
      <c r="Z29" s="75"/>
    </row>
    <row r="30" spans="1:26" ht="25.35" customHeight="1">
      <c r="A30" s="63">
        <v>16</v>
      </c>
      <c r="B30" s="69" t="s">
        <v>36</v>
      </c>
      <c r="C30" s="26" t="s">
        <v>497</v>
      </c>
      <c r="D30" s="67">
        <v>296</v>
      </c>
      <c r="E30" s="66" t="s">
        <v>36</v>
      </c>
      <c r="F30" s="66" t="s">
        <v>36</v>
      </c>
      <c r="G30" s="67">
        <v>168</v>
      </c>
      <c r="H30" s="66">
        <v>13</v>
      </c>
      <c r="I30" s="66">
        <f t="shared" si="1"/>
        <v>12.923076923076923</v>
      </c>
      <c r="J30" s="66">
        <v>3</v>
      </c>
      <c r="K30" s="66" t="s">
        <v>36</v>
      </c>
      <c r="L30" s="67">
        <v>54505</v>
      </c>
      <c r="M30" s="67">
        <v>12677</v>
      </c>
      <c r="N30" s="65">
        <v>43861</v>
      </c>
      <c r="O30" s="64" t="s">
        <v>41</v>
      </c>
      <c r="P30" s="61"/>
      <c r="Q30" s="73"/>
      <c r="R30" s="73"/>
      <c r="S30" s="73"/>
      <c r="T30" s="73"/>
      <c r="U30" s="73"/>
      <c r="V30" s="73"/>
      <c r="W30" s="74"/>
      <c r="X30" s="60"/>
      <c r="Y30" s="73"/>
      <c r="Z30" s="75"/>
    </row>
    <row r="31" spans="1:26" ht="25.35" customHeight="1">
      <c r="A31" s="63">
        <v>17</v>
      </c>
      <c r="B31" s="63">
        <v>22</v>
      </c>
      <c r="C31" s="71" t="s">
        <v>216</v>
      </c>
      <c r="D31" s="67">
        <v>233</v>
      </c>
      <c r="E31" s="67">
        <v>258</v>
      </c>
      <c r="F31" s="70">
        <f>(D31-E31)/E31</f>
        <v>-9.6899224806201556E-2</v>
      </c>
      <c r="G31" s="67">
        <v>46</v>
      </c>
      <c r="H31" s="66">
        <v>4</v>
      </c>
      <c r="I31" s="66">
        <f t="shared" si="1"/>
        <v>11.5</v>
      </c>
      <c r="J31" s="66">
        <v>2</v>
      </c>
      <c r="K31" s="66">
        <v>8</v>
      </c>
      <c r="L31" s="67">
        <v>23100</v>
      </c>
      <c r="M31" s="67">
        <v>4059</v>
      </c>
      <c r="N31" s="65">
        <v>44323</v>
      </c>
      <c r="O31" s="64" t="s">
        <v>43</v>
      </c>
      <c r="P31" s="61"/>
      <c r="Q31" s="73"/>
      <c r="R31" s="73"/>
      <c r="S31" s="73"/>
      <c r="T31" s="73"/>
      <c r="U31" s="73"/>
      <c r="V31" s="74"/>
      <c r="W31" s="74"/>
      <c r="X31" s="60"/>
      <c r="Y31" s="75"/>
      <c r="Z31" s="75"/>
    </row>
    <row r="32" spans="1:26" ht="24.75" customHeight="1">
      <c r="A32" s="63">
        <v>18</v>
      </c>
      <c r="B32" s="63">
        <v>24</v>
      </c>
      <c r="C32" s="68" t="s">
        <v>477</v>
      </c>
      <c r="D32" s="67">
        <v>201.49</v>
      </c>
      <c r="E32" s="67">
        <v>155.5</v>
      </c>
      <c r="F32" s="70">
        <f>(D32-E32)/E32</f>
        <v>0.29575562700964636</v>
      </c>
      <c r="G32" s="67">
        <v>51</v>
      </c>
      <c r="H32" s="25">
        <v>5</v>
      </c>
      <c r="I32" s="66">
        <f t="shared" si="1"/>
        <v>10.199999999999999</v>
      </c>
      <c r="J32" s="66">
        <v>1</v>
      </c>
      <c r="K32" s="66">
        <v>9</v>
      </c>
      <c r="L32" s="67">
        <v>44191</v>
      </c>
      <c r="M32" s="67">
        <v>9193</v>
      </c>
      <c r="N32" s="65">
        <v>44316</v>
      </c>
      <c r="O32" s="64" t="s">
        <v>43</v>
      </c>
      <c r="P32" s="61"/>
      <c r="R32" s="54"/>
      <c r="T32" s="61"/>
      <c r="U32" s="60"/>
      <c r="V32" s="60"/>
      <c r="W32" s="60"/>
      <c r="X32" s="60"/>
      <c r="Y32" s="60"/>
      <c r="Z32" s="61"/>
    </row>
    <row r="33" spans="1:26" ht="25.35" customHeight="1">
      <c r="A33" s="63">
        <v>19</v>
      </c>
      <c r="B33" s="63">
        <v>13</v>
      </c>
      <c r="C33" s="68" t="s">
        <v>330</v>
      </c>
      <c r="D33" s="67">
        <v>178.7</v>
      </c>
      <c r="E33" s="67">
        <v>781.05</v>
      </c>
      <c r="F33" s="70">
        <f>(D33-E33)/E33</f>
        <v>-0.77120542858971886</v>
      </c>
      <c r="G33" s="67">
        <v>35</v>
      </c>
      <c r="H33" s="66">
        <v>8</v>
      </c>
      <c r="I33" s="66">
        <f t="shared" si="1"/>
        <v>4.375</v>
      </c>
      <c r="J33" s="66">
        <v>1</v>
      </c>
      <c r="K33" s="66">
        <v>8</v>
      </c>
      <c r="L33" s="67">
        <v>53391.839999999997</v>
      </c>
      <c r="M33" s="67">
        <v>11042</v>
      </c>
      <c r="N33" s="65">
        <v>44323</v>
      </c>
      <c r="O33" s="64" t="s">
        <v>56</v>
      </c>
      <c r="P33" s="61"/>
      <c r="Q33" s="73"/>
      <c r="R33" s="73"/>
      <c r="S33" s="73"/>
      <c r="T33" s="73"/>
      <c r="U33" s="73"/>
      <c r="V33" s="74"/>
      <c r="W33" s="75"/>
      <c r="X33" s="74"/>
      <c r="Y33" s="60"/>
      <c r="Z33" s="75"/>
    </row>
    <row r="34" spans="1:26" ht="25.35" customHeight="1">
      <c r="A34" s="63">
        <v>20</v>
      </c>
      <c r="B34" s="69" t="s">
        <v>36</v>
      </c>
      <c r="C34" s="71" t="s">
        <v>552</v>
      </c>
      <c r="D34" s="67">
        <v>174</v>
      </c>
      <c r="E34" s="66" t="s">
        <v>36</v>
      </c>
      <c r="F34" s="66" t="s">
        <v>36</v>
      </c>
      <c r="G34" s="67">
        <v>35</v>
      </c>
      <c r="H34" s="66">
        <v>4</v>
      </c>
      <c r="I34" s="66">
        <f t="shared" si="1"/>
        <v>8.75</v>
      </c>
      <c r="J34" s="66">
        <v>2</v>
      </c>
      <c r="K34" s="66" t="s">
        <v>36</v>
      </c>
      <c r="L34" s="67">
        <v>15085</v>
      </c>
      <c r="M34" s="67">
        <v>2417</v>
      </c>
      <c r="N34" s="65">
        <v>44323</v>
      </c>
      <c r="O34" s="64" t="s">
        <v>84</v>
      </c>
      <c r="P34" s="61"/>
      <c r="R34" s="54"/>
      <c r="T34" s="61"/>
      <c r="U34" s="60"/>
      <c r="V34" s="60"/>
      <c r="W34" s="60"/>
      <c r="X34" s="60"/>
      <c r="Y34" s="60"/>
      <c r="Z34" s="61"/>
    </row>
    <row r="35" spans="1:26" ht="25.35" customHeight="1">
      <c r="A35" s="41"/>
      <c r="B35" s="41"/>
      <c r="C35" s="52" t="s">
        <v>66</v>
      </c>
      <c r="D35" s="62">
        <f>SUM(D23:D34)</f>
        <v>153735.30000000002</v>
      </c>
      <c r="E35" s="62">
        <f>SUM(E23:E34)</f>
        <v>80629.430000000008</v>
      </c>
      <c r="F35" s="20">
        <f>(D35-E35)/E35</f>
        <v>0.90668965413745328</v>
      </c>
      <c r="G35" s="62">
        <f>SUM(G23:G34)</f>
        <v>27219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6">
        <v>20</v>
      </c>
      <c r="C37" s="27" t="s">
        <v>305</v>
      </c>
      <c r="D37" s="67">
        <v>154</v>
      </c>
      <c r="E37" s="67">
        <v>297.60000000000002</v>
      </c>
      <c r="F37" s="70">
        <f>(D37-E37)/E37</f>
        <v>-0.48252688172043012</v>
      </c>
      <c r="G37" s="67">
        <v>54</v>
      </c>
      <c r="H37" s="66" t="s">
        <v>36</v>
      </c>
      <c r="I37" s="66" t="s">
        <v>36</v>
      </c>
      <c r="J37" s="66">
        <v>1</v>
      </c>
      <c r="K37" s="66">
        <v>7</v>
      </c>
      <c r="L37" s="67">
        <v>4389.92</v>
      </c>
      <c r="M37" s="67">
        <v>876</v>
      </c>
      <c r="N37" s="65">
        <v>44330</v>
      </c>
      <c r="O37" s="64" t="s">
        <v>82</v>
      </c>
      <c r="P37" s="61"/>
      <c r="Q37" s="73"/>
      <c r="R37" s="73"/>
      <c r="S37" s="73"/>
      <c r="T37" s="73"/>
      <c r="U37" s="73"/>
      <c r="V37" s="74"/>
      <c r="W37" s="75"/>
      <c r="X37" s="74"/>
      <c r="Y37" s="60"/>
      <c r="Z37" s="21"/>
    </row>
    <row r="38" spans="1:26" ht="25.35" customHeight="1">
      <c r="A38" s="63">
        <v>22</v>
      </c>
      <c r="B38" s="69" t="s">
        <v>36</v>
      </c>
      <c r="C38" s="26" t="s">
        <v>553</v>
      </c>
      <c r="D38" s="67">
        <v>138</v>
      </c>
      <c r="E38" s="66" t="s">
        <v>36</v>
      </c>
      <c r="F38" s="66" t="s">
        <v>36</v>
      </c>
      <c r="G38" s="67">
        <v>69</v>
      </c>
      <c r="H38" s="25">
        <v>8</v>
      </c>
      <c r="I38" s="66">
        <f t="shared" ref="I38:I46" si="2">G38/H38</f>
        <v>8.625</v>
      </c>
      <c r="J38" s="66">
        <v>2</v>
      </c>
      <c r="K38" s="66" t="s">
        <v>36</v>
      </c>
      <c r="L38" s="67">
        <v>334177.03000000003</v>
      </c>
      <c r="M38" s="67">
        <v>71371</v>
      </c>
      <c r="N38" s="65">
        <v>43700</v>
      </c>
      <c r="O38" s="64" t="s">
        <v>142</v>
      </c>
      <c r="P38" s="61"/>
      <c r="Q38" s="73"/>
      <c r="R38" s="73"/>
      <c r="S38" s="73"/>
      <c r="T38" s="73"/>
      <c r="U38" s="73"/>
      <c r="V38" s="74"/>
      <c r="W38" s="75"/>
      <c r="X38" s="75"/>
      <c r="Y38" s="74"/>
      <c r="Z38" s="60"/>
    </row>
    <row r="39" spans="1:26" ht="25.35" customHeight="1">
      <c r="A39" s="63">
        <v>23</v>
      </c>
      <c r="B39" s="69" t="s">
        <v>36</v>
      </c>
      <c r="C39" s="26" t="s">
        <v>554</v>
      </c>
      <c r="D39" s="67">
        <v>121</v>
      </c>
      <c r="E39" s="66" t="s">
        <v>36</v>
      </c>
      <c r="F39" s="66" t="s">
        <v>36</v>
      </c>
      <c r="G39" s="67">
        <v>25</v>
      </c>
      <c r="H39" s="66">
        <v>1</v>
      </c>
      <c r="I39" s="66">
        <f t="shared" si="2"/>
        <v>25</v>
      </c>
      <c r="J39" s="66">
        <v>1</v>
      </c>
      <c r="K39" s="66">
        <v>3</v>
      </c>
      <c r="L39" s="67">
        <v>2171.1999999999998</v>
      </c>
      <c r="M39" s="67">
        <v>1001</v>
      </c>
      <c r="N39" s="65">
        <v>44358</v>
      </c>
      <c r="O39" s="64" t="s">
        <v>80</v>
      </c>
      <c r="P39" s="61"/>
      <c r="R39" s="54"/>
      <c r="T39" s="61"/>
      <c r="U39" s="60"/>
      <c r="V39" s="60"/>
      <c r="W39" s="61"/>
      <c r="X39" s="60"/>
      <c r="Y39" s="60"/>
      <c r="Z39" s="60"/>
    </row>
    <row r="40" spans="1:26" ht="25.35" customHeight="1">
      <c r="A40" s="63">
        <v>24</v>
      </c>
      <c r="B40" s="69" t="s">
        <v>36</v>
      </c>
      <c r="C40" s="68" t="s">
        <v>534</v>
      </c>
      <c r="D40" s="67">
        <v>104</v>
      </c>
      <c r="E40" s="66" t="s">
        <v>36</v>
      </c>
      <c r="F40" s="66" t="s">
        <v>36</v>
      </c>
      <c r="G40" s="67">
        <v>17</v>
      </c>
      <c r="H40" s="25">
        <v>3</v>
      </c>
      <c r="I40" s="66">
        <f t="shared" si="2"/>
        <v>5.666666666666667</v>
      </c>
      <c r="J40" s="66">
        <v>1</v>
      </c>
      <c r="K40" s="66" t="s">
        <v>36</v>
      </c>
      <c r="L40" s="67">
        <v>6294.62</v>
      </c>
      <c r="M40" s="67">
        <v>1197</v>
      </c>
      <c r="N40" s="65">
        <v>44134</v>
      </c>
      <c r="O40" s="64" t="s">
        <v>80</v>
      </c>
      <c r="P40" s="61"/>
      <c r="Q40" s="73"/>
      <c r="R40" s="73"/>
      <c r="S40" s="73"/>
      <c r="T40" s="73"/>
      <c r="U40" s="73"/>
      <c r="V40" s="74"/>
      <c r="W40" s="75"/>
      <c r="X40" s="75"/>
      <c r="Y40" s="74"/>
      <c r="Z40" s="60"/>
    </row>
    <row r="41" spans="1:26" ht="25.35" customHeight="1">
      <c r="A41" s="63">
        <v>25</v>
      </c>
      <c r="B41" s="63">
        <v>19</v>
      </c>
      <c r="C41" s="27" t="s">
        <v>458</v>
      </c>
      <c r="D41" s="67">
        <v>62</v>
      </c>
      <c r="E41" s="67">
        <v>320.60000000000002</v>
      </c>
      <c r="F41" s="70">
        <f>(D41-E41)/E41</f>
        <v>-0.80661260137242674</v>
      </c>
      <c r="G41" s="67">
        <v>14</v>
      </c>
      <c r="H41" s="66">
        <v>2</v>
      </c>
      <c r="I41" s="66">
        <f t="shared" si="2"/>
        <v>7</v>
      </c>
      <c r="J41" s="66">
        <v>1</v>
      </c>
      <c r="K41" s="66">
        <v>9</v>
      </c>
      <c r="L41" s="67">
        <v>23160.42</v>
      </c>
      <c r="M41" s="67">
        <v>4194</v>
      </c>
      <c r="N41" s="65">
        <v>44316</v>
      </c>
      <c r="O41" s="64" t="s">
        <v>50</v>
      </c>
      <c r="P41" s="61"/>
      <c r="Q41" s="73"/>
      <c r="R41" s="73"/>
      <c r="S41" s="73"/>
      <c r="T41" s="73"/>
      <c r="U41" s="73"/>
      <c r="V41" s="74"/>
      <c r="W41" s="60"/>
      <c r="X41" s="75"/>
      <c r="Y41" s="75"/>
      <c r="Z41" s="74"/>
    </row>
    <row r="42" spans="1:26" ht="25.35" customHeight="1">
      <c r="A42" s="63">
        <v>26</v>
      </c>
      <c r="B42" s="63">
        <v>14</v>
      </c>
      <c r="C42" s="68" t="s">
        <v>535</v>
      </c>
      <c r="D42" s="67">
        <v>47</v>
      </c>
      <c r="E42" s="66">
        <v>531.6</v>
      </c>
      <c r="F42" s="70">
        <f>(D42-E42)/E42</f>
        <v>-0.91158765989465762</v>
      </c>
      <c r="G42" s="67">
        <v>10</v>
      </c>
      <c r="H42" s="66">
        <v>2</v>
      </c>
      <c r="I42" s="66">
        <f t="shared" si="2"/>
        <v>5</v>
      </c>
      <c r="J42" s="66">
        <v>2</v>
      </c>
      <c r="K42" s="66">
        <v>3</v>
      </c>
      <c r="L42" s="67">
        <v>5783.58</v>
      </c>
      <c r="M42" s="67">
        <v>1012</v>
      </c>
      <c r="N42" s="65">
        <v>44358</v>
      </c>
      <c r="O42" s="64" t="s">
        <v>41</v>
      </c>
      <c r="P42" s="61"/>
      <c r="Q42" s="73"/>
      <c r="R42" s="73"/>
      <c r="S42" s="73"/>
      <c r="T42" s="73"/>
      <c r="U42" s="73"/>
      <c r="V42" s="74"/>
      <c r="W42" s="74"/>
      <c r="X42" s="60"/>
      <c r="Y42" s="75"/>
      <c r="Z42" s="75"/>
    </row>
    <row r="43" spans="1:26" ht="25.35" customHeight="1">
      <c r="A43" s="63">
        <v>27</v>
      </c>
      <c r="B43" s="63">
        <v>21</v>
      </c>
      <c r="C43" s="68" t="s">
        <v>555</v>
      </c>
      <c r="D43" s="67">
        <v>35</v>
      </c>
      <c r="E43" s="67">
        <v>274.33999999999997</v>
      </c>
      <c r="F43" s="70">
        <f>(D43-E43)/E43</f>
        <v>-0.8724210833272581</v>
      </c>
      <c r="G43" s="67">
        <v>5</v>
      </c>
      <c r="H43" s="66">
        <v>2</v>
      </c>
      <c r="I43" s="66">
        <f t="shared" si="2"/>
        <v>2.5</v>
      </c>
      <c r="J43" s="66">
        <v>1</v>
      </c>
      <c r="K43" s="66">
        <v>5</v>
      </c>
      <c r="L43" s="67">
        <v>4162.3900000000003</v>
      </c>
      <c r="M43" s="67">
        <v>822</v>
      </c>
      <c r="N43" s="65">
        <v>44344</v>
      </c>
      <c r="O43" s="64" t="s">
        <v>556</v>
      </c>
      <c r="P43" s="61"/>
      <c r="Q43" s="73"/>
      <c r="R43" s="73"/>
      <c r="S43" s="73"/>
      <c r="T43" s="73"/>
      <c r="U43" s="73"/>
      <c r="V43" s="74"/>
      <c r="W43" s="75"/>
      <c r="X43" s="60"/>
      <c r="Y43" s="75"/>
      <c r="Z43" s="74"/>
    </row>
    <row r="44" spans="1:26" ht="25.35" customHeight="1">
      <c r="A44" s="63">
        <v>28</v>
      </c>
      <c r="B44" s="63">
        <v>29</v>
      </c>
      <c r="C44" s="68" t="s">
        <v>557</v>
      </c>
      <c r="D44" s="67">
        <v>30</v>
      </c>
      <c r="E44" s="66">
        <v>18</v>
      </c>
      <c r="F44" s="70">
        <f>(D44-E44)/E44</f>
        <v>0.66666666666666663</v>
      </c>
      <c r="G44" s="67">
        <v>6</v>
      </c>
      <c r="H44" s="66">
        <v>2</v>
      </c>
      <c r="I44" s="66">
        <f t="shared" si="2"/>
        <v>3</v>
      </c>
      <c r="J44" s="66">
        <v>1</v>
      </c>
      <c r="K44" s="66" t="s">
        <v>36</v>
      </c>
      <c r="L44" s="67">
        <v>7331.81</v>
      </c>
      <c r="M44" s="67">
        <v>1239</v>
      </c>
      <c r="N44" s="65">
        <v>44337</v>
      </c>
      <c r="O44" s="64" t="s">
        <v>41</v>
      </c>
      <c r="P44" s="61"/>
      <c r="Q44" s="73"/>
      <c r="R44" s="73"/>
      <c r="S44" s="73"/>
      <c r="T44" s="73"/>
      <c r="U44" s="73"/>
      <c r="V44" s="74"/>
      <c r="W44" s="75"/>
      <c r="X44" s="60"/>
      <c r="Y44" s="75"/>
      <c r="Z44" s="74"/>
    </row>
    <row r="45" spans="1:26" ht="25.35" customHeight="1">
      <c r="A45" s="63">
        <v>29</v>
      </c>
      <c r="B45" s="69" t="s">
        <v>36</v>
      </c>
      <c r="C45" s="26" t="s">
        <v>536</v>
      </c>
      <c r="D45" s="67">
        <v>28</v>
      </c>
      <c r="E45" s="66" t="s">
        <v>36</v>
      </c>
      <c r="F45" s="66" t="s">
        <v>36</v>
      </c>
      <c r="G45" s="67">
        <v>5</v>
      </c>
      <c r="H45" s="66">
        <v>1</v>
      </c>
      <c r="I45" s="66">
        <f t="shared" si="2"/>
        <v>5</v>
      </c>
      <c r="J45" s="66">
        <v>1</v>
      </c>
      <c r="K45" s="66" t="s">
        <v>36</v>
      </c>
      <c r="L45" s="67">
        <v>5023.68</v>
      </c>
      <c r="M45" s="67">
        <v>802</v>
      </c>
      <c r="N45" s="65">
        <v>44337</v>
      </c>
      <c r="O45" s="64" t="s">
        <v>50</v>
      </c>
      <c r="P45" s="61"/>
      <c r="R45" s="54"/>
      <c r="T45" s="61"/>
      <c r="U45" s="60"/>
      <c r="V45" s="60"/>
      <c r="W45" s="61"/>
      <c r="X45" s="60"/>
      <c r="Y45" s="60"/>
      <c r="Z45" s="60"/>
    </row>
    <row r="46" spans="1:26" ht="25.35" customHeight="1">
      <c r="A46" s="63">
        <v>30</v>
      </c>
      <c r="B46" s="69" t="s">
        <v>36</v>
      </c>
      <c r="C46" s="68" t="s">
        <v>481</v>
      </c>
      <c r="D46" s="67">
        <v>28</v>
      </c>
      <c r="E46" s="66" t="s">
        <v>36</v>
      </c>
      <c r="F46" s="66" t="s">
        <v>36</v>
      </c>
      <c r="G46" s="67">
        <v>15</v>
      </c>
      <c r="H46" s="66">
        <v>3</v>
      </c>
      <c r="I46" s="66">
        <f t="shared" si="2"/>
        <v>5</v>
      </c>
      <c r="J46" s="66">
        <v>1</v>
      </c>
      <c r="K46" s="66" t="s">
        <v>36</v>
      </c>
      <c r="L46" s="67">
        <v>817076</v>
      </c>
      <c r="M46" s="67">
        <v>154624</v>
      </c>
      <c r="N46" s="65">
        <v>43665</v>
      </c>
      <c r="O46" s="53" t="s">
        <v>43</v>
      </c>
      <c r="P46" s="61"/>
      <c r="Q46" s="73"/>
      <c r="R46" s="73"/>
      <c r="S46" s="73"/>
      <c r="T46" s="73"/>
      <c r="U46" s="73"/>
      <c r="V46" s="74"/>
      <c r="W46" s="74"/>
      <c r="X46" s="75"/>
      <c r="Y46" s="75"/>
      <c r="Z46" s="60"/>
    </row>
    <row r="47" spans="1:26" ht="25.35" customHeight="1">
      <c r="A47" s="41"/>
      <c r="B47" s="41"/>
      <c r="C47" s="52" t="s">
        <v>90</v>
      </c>
      <c r="D47" s="62">
        <f>SUM(D35:D46)</f>
        <v>154482.30000000002</v>
      </c>
      <c r="E47" s="62">
        <f>SUM(E35:E46)</f>
        <v>82071.570000000022</v>
      </c>
      <c r="F47" s="20">
        <f>(D47-E47)/E47</f>
        <v>0.88228761799000532</v>
      </c>
      <c r="G47" s="62">
        <f>SUM(G35:G46)</f>
        <v>27439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76">
        <v>31</v>
      </c>
      <c r="C49" s="68" t="s">
        <v>459</v>
      </c>
      <c r="D49" s="67">
        <v>14</v>
      </c>
      <c r="E49" s="66">
        <v>7</v>
      </c>
      <c r="F49" s="70">
        <f>(D49-E49)/E49</f>
        <v>1</v>
      </c>
      <c r="G49" s="67">
        <v>5</v>
      </c>
      <c r="H49" s="25">
        <v>1</v>
      </c>
      <c r="I49" s="66">
        <f>G49/H49</f>
        <v>5</v>
      </c>
      <c r="J49" s="66">
        <v>1</v>
      </c>
      <c r="K49" s="66" t="s">
        <v>36</v>
      </c>
      <c r="L49" s="67">
        <v>49207</v>
      </c>
      <c r="M49" s="67">
        <v>9176</v>
      </c>
      <c r="N49" s="65">
        <v>43805</v>
      </c>
      <c r="O49" s="64" t="s">
        <v>50</v>
      </c>
      <c r="P49" s="61"/>
      <c r="Q49" s="73"/>
      <c r="R49" s="73"/>
      <c r="S49" s="73"/>
      <c r="T49" s="73"/>
      <c r="U49" s="73"/>
      <c r="V49" s="74"/>
      <c r="W49" s="74"/>
      <c r="X49" s="75"/>
      <c r="Y49" s="75"/>
      <c r="Z49" s="60"/>
    </row>
    <row r="50" spans="1:26" ht="25.35" customHeight="1">
      <c r="A50" s="63">
        <v>32</v>
      </c>
      <c r="B50" s="66" t="s">
        <v>36</v>
      </c>
      <c r="C50" s="55" t="s">
        <v>558</v>
      </c>
      <c r="D50" s="67">
        <v>12</v>
      </c>
      <c r="E50" s="66" t="s">
        <v>36</v>
      </c>
      <c r="F50" s="66" t="s">
        <v>36</v>
      </c>
      <c r="G50" s="67">
        <v>6</v>
      </c>
      <c r="H50" s="25">
        <v>6</v>
      </c>
      <c r="I50" s="66">
        <f>G50/H50</f>
        <v>1</v>
      </c>
      <c r="J50" s="66">
        <v>2</v>
      </c>
      <c r="K50" s="66" t="s">
        <v>36</v>
      </c>
      <c r="L50" s="67">
        <v>44013.68</v>
      </c>
      <c r="M50" s="67">
        <v>10380</v>
      </c>
      <c r="N50" s="65">
        <v>43763</v>
      </c>
      <c r="O50" s="53" t="s">
        <v>41</v>
      </c>
      <c r="P50" s="61"/>
      <c r="R50" s="54"/>
      <c r="T50" s="61"/>
      <c r="U50" s="60"/>
      <c r="V50" s="60"/>
      <c r="W50" s="61"/>
      <c r="X50" s="60"/>
      <c r="Y50" s="60"/>
      <c r="Z50" s="60"/>
    </row>
    <row r="51" spans="1:26" ht="25.35" customHeight="1">
      <c r="A51" s="41"/>
      <c r="B51" s="41"/>
      <c r="C51" s="52" t="s">
        <v>94</v>
      </c>
      <c r="D51" s="62">
        <f>SUM(D46:D50)</f>
        <v>154536.30000000002</v>
      </c>
      <c r="E51" s="62">
        <f>SUM(E46:E50)</f>
        <v>82078.570000000022</v>
      </c>
      <c r="F51" s="72">
        <f>(D51-E51)/E51</f>
        <v>0.88278499491401929</v>
      </c>
      <c r="G51" s="62">
        <f>SUM(G46:G50)</f>
        <v>27465</v>
      </c>
      <c r="H51" s="62"/>
      <c r="I51" s="43"/>
      <c r="J51" s="42"/>
      <c r="K51" s="44"/>
      <c r="L51" s="45"/>
      <c r="M51" s="49"/>
      <c r="N51" s="46"/>
      <c r="O51" s="53"/>
    </row>
    <row r="52" spans="1:26" ht="23.1" customHeight="1"/>
    <row r="53" spans="1:26" ht="17.25" customHeight="1"/>
    <row r="67" spans="16:18">
      <c r="R67" s="61"/>
    </row>
    <row r="70" spans="16:18">
      <c r="P70" s="61"/>
    </row>
    <row r="74" spans="16:18" ht="12" customHeight="1"/>
  </sheetData>
  <sortState xmlns:xlrd2="http://schemas.microsoft.com/office/spreadsheetml/2017/richdata2" ref="B13:O50">
    <sortCondition descending="1" ref="D13:D50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6B09C-3255-4416-AB01-23044ADD109E}">
  <dimension ref="A1:Z75"/>
  <sheetViews>
    <sheetView topLeftCell="A26" zoomScale="60" zoomScaleNormal="60" workbookViewId="0">
      <selection activeCell="L26" sqref="L26:M26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1.44140625" style="1" customWidth="1"/>
    <col min="25" max="25" width="12" style="1" bestFit="1" customWidth="1"/>
    <col min="26" max="26" width="14.88671875" style="1" customWidth="1"/>
    <col min="27" max="16384" width="8.88671875" style="1"/>
  </cols>
  <sheetData>
    <row r="1" spans="1:26" ht="19.5" customHeight="1">
      <c r="E1" s="30" t="s">
        <v>559</v>
      </c>
      <c r="F1" s="30"/>
      <c r="G1" s="30"/>
      <c r="H1" s="30"/>
      <c r="I1" s="30"/>
    </row>
    <row r="2" spans="1:26" ht="19.5" customHeight="1">
      <c r="E2" s="30" t="s">
        <v>560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547</v>
      </c>
      <c r="E6" s="32" t="s">
        <v>561</v>
      </c>
      <c r="F6" s="212"/>
      <c r="G6" s="32" t="s">
        <v>547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>
      <c r="A10" s="207"/>
      <c r="B10" s="207"/>
      <c r="C10" s="212"/>
      <c r="D10" s="84" t="s">
        <v>548</v>
      </c>
      <c r="E10" s="84" t="s">
        <v>562</v>
      </c>
      <c r="F10" s="212"/>
      <c r="G10" s="84" t="s">
        <v>548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Y12" s="2"/>
      <c r="Z12" s="4"/>
    </row>
    <row r="13" spans="1:26" ht="25.35" customHeight="1">
      <c r="A13" s="63">
        <v>1</v>
      </c>
      <c r="B13" s="63" t="s">
        <v>34</v>
      </c>
      <c r="C13" s="68" t="s">
        <v>519</v>
      </c>
      <c r="D13" s="67">
        <v>15830</v>
      </c>
      <c r="E13" s="66" t="s">
        <v>36</v>
      </c>
      <c r="F13" s="66" t="s">
        <v>36</v>
      </c>
      <c r="G13" s="67">
        <v>2730</v>
      </c>
      <c r="H13" s="66" t="s">
        <v>36</v>
      </c>
      <c r="I13" s="66" t="s">
        <v>36</v>
      </c>
      <c r="J13" s="66">
        <v>14</v>
      </c>
      <c r="K13" s="66">
        <v>1</v>
      </c>
      <c r="L13" s="67">
        <v>16484</v>
      </c>
      <c r="M13" s="67">
        <v>2838</v>
      </c>
      <c r="N13" s="65">
        <v>44365</v>
      </c>
      <c r="O13" s="64" t="s">
        <v>47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6" ht="25.35" customHeight="1">
      <c r="A14" s="63">
        <v>2</v>
      </c>
      <c r="B14" s="77">
        <v>2</v>
      </c>
      <c r="C14" s="68" t="s">
        <v>541</v>
      </c>
      <c r="D14" s="67">
        <v>13043.49</v>
      </c>
      <c r="E14" s="66">
        <v>28861.62</v>
      </c>
      <c r="F14" s="70">
        <f>(D14-E14)/E14</f>
        <v>-0.5480679878676249</v>
      </c>
      <c r="G14" s="67">
        <v>2843</v>
      </c>
      <c r="H14" s="66">
        <v>241</v>
      </c>
      <c r="I14" s="66">
        <f t="shared" ref="I14:I22" si="0">G14/H14</f>
        <v>11.796680497925312</v>
      </c>
      <c r="J14" s="66">
        <v>14</v>
      </c>
      <c r="K14" s="66">
        <v>2</v>
      </c>
      <c r="L14" s="67">
        <v>43093.75</v>
      </c>
      <c r="M14" s="67">
        <v>9456</v>
      </c>
      <c r="N14" s="65">
        <v>44358</v>
      </c>
      <c r="O14" s="64" t="s">
        <v>142</v>
      </c>
      <c r="P14" s="61"/>
      <c r="R14" s="54"/>
      <c r="T14" s="61"/>
      <c r="U14" s="60"/>
      <c r="V14" s="60"/>
      <c r="W14" s="60"/>
      <c r="X14" s="60"/>
      <c r="Y14" s="61"/>
      <c r="Z14" s="60"/>
    </row>
    <row r="15" spans="1:26" ht="25.35" customHeight="1">
      <c r="A15" s="63">
        <v>3</v>
      </c>
      <c r="B15" s="77">
        <v>4</v>
      </c>
      <c r="C15" s="68" t="s">
        <v>393</v>
      </c>
      <c r="D15" s="67">
        <v>11291.51</v>
      </c>
      <c r="E15" s="67">
        <v>17519.25</v>
      </c>
      <c r="F15" s="70">
        <f>(D15-E15)/E15</f>
        <v>-0.35547982933059347</v>
      </c>
      <c r="G15" s="67">
        <v>2165</v>
      </c>
      <c r="H15" s="66">
        <v>165</v>
      </c>
      <c r="I15" s="66">
        <f t="shared" si="0"/>
        <v>13.121212121212121</v>
      </c>
      <c r="J15" s="66">
        <v>9</v>
      </c>
      <c r="K15" s="66">
        <v>4</v>
      </c>
      <c r="L15" s="67">
        <v>89815</v>
      </c>
      <c r="M15" s="67">
        <v>14230</v>
      </c>
      <c r="N15" s="65">
        <v>44344</v>
      </c>
      <c r="O15" s="64" t="s">
        <v>39</v>
      </c>
      <c r="P15" s="61"/>
      <c r="R15" s="54"/>
      <c r="T15" s="61"/>
      <c r="U15" s="60"/>
      <c r="V15" s="60"/>
      <c r="W15" s="60"/>
      <c r="X15" s="60"/>
      <c r="Y15" s="61"/>
      <c r="Z15" s="60"/>
    </row>
    <row r="16" spans="1:26" ht="25.35" customHeight="1">
      <c r="A16" s="63">
        <v>4</v>
      </c>
      <c r="B16" s="77">
        <v>1</v>
      </c>
      <c r="C16" s="68" t="s">
        <v>487</v>
      </c>
      <c r="D16" s="67">
        <v>10991.35</v>
      </c>
      <c r="E16" s="66">
        <v>29663.89</v>
      </c>
      <c r="F16" s="70">
        <f>(D16-E16)/E16</f>
        <v>-0.62947037627229607</v>
      </c>
      <c r="G16" s="67">
        <v>1955</v>
      </c>
      <c r="H16" s="66">
        <v>149</v>
      </c>
      <c r="I16" s="66">
        <f t="shared" si="0"/>
        <v>13.120805369127517</v>
      </c>
      <c r="J16" s="66">
        <v>10</v>
      </c>
      <c r="K16" s="66">
        <v>3</v>
      </c>
      <c r="L16" s="67">
        <v>79172.240000000005</v>
      </c>
      <c r="M16" s="67">
        <v>12822</v>
      </c>
      <c r="N16" s="65">
        <v>44351</v>
      </c>
      <c r="O16" s="64" t="s">
        <v>56</v>
      </c>
      <c r="P16" s="61"/>
      <c r="R16" s="54"/>
      <c r="T16" s="61"/>
      <c r="U16" s="60"/>
      <c r="V16" s="60"/>
      <c r="W16" s="60"/>
      <c r="X16" s="60"/>
      <c r="Y16" s="60"/>
      <c r="Z16" s="61"/>
    </row>
    <row r="17" spans="1:26" ht="25.35" customHeight="1">
      <c r="A17" s="63">
        <v>5</v>
      </c>
      <c r="B17" s="77">
        <v>3</v>
      </c>
      <c r="C17" s="68" t="s">
        <v>331</v>
      </c>
      <c r="D17" s="67">
        <v>10333.92</v>
      </c>
      <c r="E17" s="66">
        <v>19118.02</v>
      </c>
      <c r="F17" s="70">
        <f>(D17-E17)/E17</f>
        <v>-0.45946703685841944</v>
      </c>
      <c r="G17" s="67">
        <v>2401</v>
      </c>
      <c r="H17" s="66">
        <v>194</v>
      </c>
      <c r="I17" s="66">
        <f t="shared" si="0"/>
        <v>12.376288659793815</v>
      </c>
      <c r="J17" s="66">
        <v>13</v>
      </c>
      <c r="K17" s="66">
        <v>3</v>
      </c>
      <c r="L17" s="67">
        <v>47208</v>
      </c>
      <c r="M17" s="67">
        <v>10832</v>
      </c>
      <c r="N17" s="65">
        <v>44351</v>
      </c>
      <c r="O17" s="64" t="s">
        <v>37</v>
      </c>
      <c r="P17" s="61"/>
      <c r="Q17" s="73"/>
      <c r="R17" s="73"/>
      <c r="S17" s="73"/>
      <c r="T17" s="73"/>
      <c r="U17" s="75"/>
      <c r="V17" s="74"/>
      <c r="W17" s="74"/>
      <c r="X17" s="75"/>
      <c r="Y17" s="60"/>
      <c r="Z17" s="75"/>
    </row>
    <row r="18" spans="1:26" ht="25.35" customHeight="1">
      <c r="A18" s="63">
        <v>6</v>
      </c>
      <c r="B18" s="79" t="s">
        <v>58</v>
      </c>
      <c r="C18" s="68" t="s">
        <v>486</v>
      </c>
      <c r="D18" s="67">
        <v>8837.0499999999993</v>
      </c>
      <c r="E18" s="66" t="s">
        <v>36</v>
      </c>
      <c r="F18" s="66" t="s">
        <v>36</v>
      </c>
      <c r="G18" s="67">
        <v>1399</v>
      </c>
      <c r="H18" s="25">
        <v>25</v>
      </c>
      <c r="I18" s="66">
        <f t="shared" si="0"/>
        <v>55.96</v>
      </c>
      <c r="J18" s="66">
        <v>10</v>
      </c>
      <c r="K18" s="66">
        <v>0</v>
      </c>
      <c r="L18" s="67">
        <v>8837</v>
      </c>
      <c r="M18" s="67">
        <v>1399</v>
      </c>
      <c r="N18" s="65" t="s">
        <v>563</v>
      </c>
      <c r="O18" s="64" t="s">
        <v>37</v>
      </c>
      <c r="P18" s="61"/>
      <c r="Q18" s="73"/>
      <c r="R18" s="73"/>
      <c r="S18" s="73"/>
      <c r="T18" s="73"/>
      <c r="U18" s="73"/>
      <c r="V18" s="74"/>
      <c r="W18" s="75"/>
      <c r="X18" s="74"/>
      <c r="Y18" s="60"/>
      <c r="Z18" s="75"/>
    </row>
    <row r="19" spans="1:26" ht="25.35" customHeight="1">
      <c r="A19" s="63">
        <v>7</v>
      </c>
      <c r="B19" s="63" t="s">
        <v>34</v>
      </c>
      <c r="C19" s="68" t="s">
        <v>440</v>
      </c>
      <c r="D19" s="67">
        <v>6384.52</v>
      </c>
      <c r="E19" s="66" t="s">
        <v>36</v>
      </c>
      <c r="F19" s="66" t="s">
        <v>36</v>
      </c>
      <c r="G19" s="67">
        <v>1188</v>
      </c>
      <c r="H19" s="66">
        <v>112</v>
      </c>
      <c r="I19" s="66">
        <f t="shared" si="0"/>
        <v>10.607142857142858</v>
      </c>
      <c r="J19" s="66">
        <v>13</v>
      </c>
      <c r="K19" s="66">
        <v>1</v>
      </c>
      <c r="L19" s="67">
        <v>6384.52</v>
      </c>
      <c r="M19" s="67">
        <v>1188</v>
      </c>
      <c r="N19" s="65">
        <v>44365</v>
      </c>
      <c r="O19" s="64" t="s">
        <v>50</v>
      </c>
      <c r="P19" s="61"/>
      <c r="Q19" s="73"/>
      <c r="R19" s="73"/>
      <c r="S19" s="73"/>
      <c r="T19" s="73"/>
      <c r="U19" s="75"/>
      <c r="V19" s="74"/>
      <c r="W19" s="75"/>
      <c r="X19" s="74"/>
      <c r="Y19" s="60"/>
      <c r="Z19" s="75"/>
    </row>
    <row r="20" spans="1:26" ht="25.35" customHeight="1">
      <c r="A20" s="63">
        <v>8</v>
      </c>
      <c r="B20" s="63" t="s">
        <v>34</v>
      </c>
      <c r="C20" s="68" t="s">
        <v>549</v>
      </c>
      <c r="D20" s="67">
        <v>4421.24</v>
      </c>
      <c r="E20" s="66" t="s">
        <v>36</v>
      </c>
      <c r="F20" s="66" t="s">
        <v>36</v>
      </c>
      <c r="G20" s="67">
        <v>841</v>
      </c>
      <c r="H20" s="66">
        <v>152</v>
      </c>
      <c r="I20" s="66">
        <f t="shared" si="0"/>
        <v>5.5328947368421053</v>
      </c>
      <c r="J20" s="66">
        <v>13</v>
      </c>
      <c r="K20" s="66">
        <v>1</v>
      </c>
      <c r="L20" s="67">
        <v>4421.24</v>
      </c>
      <c r="M20" s="67">
        <v>841</v>
      </c>
      <c r="N20" s="65">
        <v>44365</v>
      </c>
      <c r="O20" s="53" t="s">
        <v>41</v>
      </c>
      <c r="P20" s="61"/>
      <c r="Q20" s="73"/>
      <c r="R20" s="73"/>
      <c r="S20" s="73"/>
      <c r="T20" s="73"/>
      <c r="U20" s="73"/>
      <c r="V20" s="74"/>
      <c r="W20" s="75"/>
      <c r="X20" s="74"/>
      <c r="Y20" s="60"/>
      <c r="Z20" s="75"/>
    </row>
    <row r="21" spans="1:26" ht="25.35" customHeight="1">
      <c r="A21" s="63">
        <v>9</v>
      </c>
      <c r="B21" s="77">
        <v>5</v>
      </c>
      <c r="C21" s="68" t="s">
        <v>520</v>
      </c>
      <c r="D21" s="67">
        <v>3379.79</v>
      </c>
      <c r="E21" s="67">
        <v>6523.11</v>
      </c>
      <c r="F21" s="70">
        <f>(D21-E21)/E21</f>
        <v>-0.48187444332534635</v>
      </c>
      <c r="G21" s="67">
        <v>754</v>
      </c>
      <c r="H21" s="66">
        <v>86</v>
      </c>
      <c r="I21" s="66">
        <f t="shared" si="0"/>
        <v>8.7674418604651159</v>
      </c>
      <c r="J21" s="66">
        <v>8</v>
      </c>
      <c r="K21" s="66">
        <v>5</v>
      </c>
      <c r="L21" s="67">
        <v>52023</v>
      </c>
      <c r="M21" s="67">
        <v>11252</v>
      </c>
      <c r="N21" s="65">
        <v>44337</v>
      </c>
      <c r="O21" s="64" t="s">
        <v>43</v>
      </c>
      <c r="P21" s="61"/>
      <c r="Q21" s="73"/>
      <c r="R21" s="73"/>
      <c r="S21" s="73"/>
      <c r="T21" s="73"/>
      <c r="U21" s="73"/>
      <c r="V21" s="74"/>
      <c r="W21" s="74"/>
      <c r="X21" s="75"/>
      <c r="Y21" s="60"/>
      <c r="Z21" s="75"/>
    </row>
    <row r="22" spans="1:26" ht="25.35" customHeight="1">
      <c r="A22" s="63">
        <v>10</v>
      </c>
      <c r="B22" s="63" t="s">
        <v>34</v>
      </c>
      <c r="C22" s="68" t="s">
        <v>550</v>
      </c>
      <c r="D22" s="67">
        <v>2139.9299999999998</v>
      </c>
      <c r="E22" s="66" t="s">
        <v>36</v>
      </c>
      <c r="F22" s="66" t="s">
        <v>36</v>
      </c>
      <c r="G22" s="67">
        <v>479</v>
      </c>
      <c r="H22" s="66">
        <v>88</v>
      </c>
      <c r="I22" s="66">
        <f t="shared" si="0"/>
        <v>5.4431818181818183</v>
      </c>
      <c r="J22" s="66">
        <v>13</v>
      </c>
      <c r="K22" s="66">
        <v>1</v>
      </c>
      <c r="L22" s="67">
        <v>2139.9299999999998</v>
      </c>
      <c r="M22" s="67">
        <v>479</v>
      </c>
      <c r="N22" s="65">
        <v>44365</v>
      </c>
      <c r="O22" s="64" t="s">
        <v>80</v>
      </c>
      <c r="P22" s="61"/>
      <c r="Q22" s="73"/>
      <c r="R22" s="73"/>
      <c r="S22" s="73"/>
      <c r="T22" s="73"/>
      <c r="U22" s="73"/>
      <c r="V22" s="74"/>
      <c r="W22" s="75"/>
      <c r="X22" s="74"/>
      <c r="Y22" s="60"/>
      <c r="Z22" s="75"/>
    </row>
    <row r="23" spans="1:26" ht="25.35" customHeight="1">
      <c r="A23" s="41"/>
      <c r="B23" s="41"/>
      <c r="C23" s="52" t="s">
        <v>52</v>
      </c>
      <c r="D23" s="62">
        <f>SUM(D13:D22)</f>
        <v>86652.799999999988</v>
      </c>
      <c r="E23" s="62">
        <f>SUM(E13:E22)</f>
        <v>101685.89</v>
      </c>
      <c r="F23" s="20">
        <f>(D23-E23)/E23</f>
        <v>-0.14783850542095872</v>
      </c>
      <c r="G23" s="62">
        <f>SUM(G13:G22)</f>
        <v>16755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6</v>
      </c>
      <c r="C25" s="68" t="s">
        <v>518</v>
      </c>
      <c r="D25" s="67">
        <v>1183.75</v>
      </c>
      <c r="E25" s="67">
        <v>5388.86</v>
      </c>
      <c r="F25" s="70">
        <f>(D25-E25)/E25</f>
        <v>-0.78033387395478815</v>
      </c>
      <c r="G25" s="67">
        <v>190</v>
      </c>
      <c r="H25" s="66">
        <v>23</v>
      </c>
      <c r="I25" s="66">
        <f>G25/H25</f>
        <v>8.2608695652173907</v>
      </c>
      <c r="J25" s="66">
        <v>6</v>
      </c>
      <c r="K25" s="66">
        <v>4</v>
      </c>
      <c r="L25" s="67">
        <v>20462</v>
      </c>
      <c r="M25" s="67">
        <v>3515</v>
      </c>
      <c r="N25" s="65">
        <v>44344</v>
      </c>
      <c r="O25" s="64" t="s">
        <v>43</v>
      </c>
      <c r="P25" s="61"/>
      <c r="Q25" s="73"/>
      <c r="R25" s="73"/>
      <c r="S25" s="73"/>
      <c r="T25" s="73"/>
      <c r="U25" s="73"/>
      <c r="V25" s="74"/>
      <c r="W25" s="74"/>
      <c r="X25" s="75"/>
      <c r="Y25" s="60"/>
      <c r="Z25" s="75"/>
    </row>
    <row r="26" spans="1:26" ht="25.35" customHeight="1">
      <c r="A26" s="63">
        <v>12</v>
      </c>
      <c r="B26" s="77">
        <v>8</v>
      </c>
      <c r="C26" s="68" t="s">
        <v>564</v>
      </c>
      <c r="D26" s="67">
        <v>1003.37</v>
      </c>
      <c r="E26" s="67">
        <v>2630.9</v>
      </c>
      <c r="F26" s="70">
        <f t="shared" ref="F26:F33" si="1">(D26-E26)/E26</f>
        <v>-0.61862100421908861</v>
      </c>
      <c r="G26" s="67">
        <v>181</v>
      </c>
      <c r="H26" s="66">
        <v>26</v>
      </c>
      <c r="I26" s="66">
        <f>G26/H26</f>
        <v>6.9615384615384617</v>
      </c>
      <c r="J26" s="66">
        <v>5</v>
      </c>
      <c r="K26" s="66">
        <v>6</v>
      </c>
      <c r="L26" s="67">
        <v>51469.73</v>
      </c>
      <c r="M26" s="67">
        <v>8102</v>
      </c>
      <c r="N26" s="65">
        <v>44330</v>
      </c>
      <c r="O26" s="64" t="s">
        <v>41</v>
      </c>
      <c r="P26" s="61"/>
      <c r="Q26" s="73"/>
      <c r="R26" s="73"/>
      <c r="S26" s="73"/>
      <c r="T26" s="73"/>
      <c r="U26" s="73"/>
      <c r="V26" s="74"/>
      <c r="W26" s="74"/>
      <c r="X26" s="75"/>
      <c r="Y26" s="60"/>
      <c r="Z26" s="75"/>
    </row>
    <row r="27" spans="1:26" ht="25.35" customHeight="1">
      <c r="A27" s="63">
        <v>13</v>
      </c>
      <c r="B27" s="77">
        <v>10</v>
      </c>
      <c r="C27" s="26" t="s">
        <v>330</v>
      </c>
      <c r="D27" s="67">
        <v>781.05</v>
      </c>
      <c r="E27" s="67">
        <v>1418.53</v>
      </c>
      <c r="F27" s="70">
        <f t="shared" si="1"/>
        <v>-0.44939479602123328</v>
      </c>
      <c r="G27" s="67">
        <v>160</v>
      </c>
      <c r="H27" s="66">
        <v>26</v>
      </c>
      <c r="I27" s="66">
        <f>G27/H27</f>
        <v>6.1538461538461542</v>
      </c>
      <c r="J27" s="66">
        <v>3</v>
      </c>
      <c r="K27" s="66">
        <v>7</v>
      </c>
      <c r="L27" s="67">
        <v>53213.14</v>
      </c>
      <c r="M27" s="67">
        <v>11007</v>
      </c>
      <c r="N27" s="65">
        <v>44323</v>
      </c>
      <c r="O27" s="64" t="s">
        <v>56</v>
      </c>
      <c r="P27" s="61"/>
      <c r="Q27" s="73"/>
      <c r="R27" s="73"/>
      <c r="S27" s="73"/>
      <c r="T27" s="73"/>
      <c r="U27" s="73"/>
      <c r="V27" s="74"/>
      <c r="W27" s="75"/>
      <c r="X27" s="74"/>
      <c r="Y27" s="75"/>
      <c r="Z27" s="60"/>
    </row>
    <row r="28" spans="1:26" ht="25.35" customHeight="1">
      <c r="A28" s="63">
        <v>14</v>
      </c>
      <c r="B28" s="77">
        <v>7</v>
      </c>
      <c r="C28" s="68" t="s">
        <v>535</v>
      </c>
      <c r="D28" s="67">
        <v>531.6</v>
      </c>
      <c r="E28" s="66">
        <v>4935.68</v>
      </c>
      <c r="F28" s="70">
        <f t="shared" si="1"/>
        <v>-0.89229447614107882</v>
      </c>
      <c r="G28" s="67">
        <v>126</v>
      </c>
      <c r="H28" s="66">
        <v>26</v>
      </c>
      <c r="I28" s="66">
        <f>G28/H28</f>
        <v>4.8461538461538458</v>
      </c>
      <c r="J28" s="66">
        <v>9</v>
      </c>
      <c r="K28" s="66">
        <v>2</v>
      </c>
      <c r="L28" s="67">
        <v>5702.58</v>
      </c>
      <c r="M28" s="67">
        <v>994</v>
      </c>
      <c r="N28" s="65">
        <v>44358</v>
      </c>
      <c r="O28" s="64" t="s">
        <v>41</v>
      </c>
      <c r="P28" s="61"/>
      <c r="Q28" s="73"/>
      <c r="R28" s="73"/>
      <c r="S28" s="73"/>
      <c r="T28" s="73"/>
      <c r="U28" s="73"/>
      <c r="V28" s="74"/>
      <c r="W28" s="74"/>
      <c r="X28" s="75"/>
      <c r="Y28" s="60"/>
      <c r="Z28" s="75"/>
    </row>
    <row r="29" spans="1:26" ht="25.35" customHeight="1">
      <c r="A29" s="63">
        <v>15</v>
      </c>
      <c r="B29" s="77">
        <v>11</v>
      </c>
      <c r="C29" s="68" t="s">
        <v>565</v>
      </c>
      <c r="D29" s="67">
        <v>523</v>
      </c>
      <c r="E29" s="67">
        <v>1339</v>
      </c>
      <c r="F29" s="70">
        <f t="shared" si="1"/>
        <v>-0.60941000746825991</v>
      </c>
      <c r="G29" s="67">
        <v>113</v>
      </c>
      <c r="H29" s="66" t="s">
        <v>36</v>
      </c>
      <c r="I29" s="66" t="s">
        <v>36</v>
      </c>
      <c r="J29" s="66">
        <v>2</v>
      </c>
      <c r="K29" s="66">
        <v>5</v>
      </c>
      <c r="L29" s="67">
        <v>14566</v>
      </c>
      <c r="M29" s="67">
        <v>2357</v>
      </c>
      <c r="N29" s="65">
        <v>44337</v>
      </c>
      <c r="O29" s="64" t="s">
        <v>47</v>
      </c>
      <c r="P29" s="61"/>
      <c r="Q29" s="73"/>
      <c r="R29" s="73"/>
      <c r="S29" s="73"/>
      <c r="T29" s="73"/>
      <c r="U29" s="73"/>
      <c r="V29" s="74"/>
      <c r="W29" s="74"/>
      <c r="X29" s="75"/>
      <c r="Y29" s="60"/>
      <c r="Z29" s="75"/>
    </row>
    <row r="30" spans="1:26" ht="25.35" customHeight="1">
      <c r="A30" s="63">
        <v>16</v>
      </c>
      <c r="B30" s="77">
        <v>9</v>
      </c>
      <c r="C30" s="26" t="s">
        <v>551</v>
      </c>
      <c r="D30" s="67">
        <v>435.38</v>
      </c>
      <c r="E30" s="67">
        <v>1463.99</v>
      </c>
      <c r="F30" s="70">
        <f t="shared" si="1"/>
        <v>-0.70260725824629955</v>
      </c>
      <c r="G30" s="67">
        <v>84</v>
      </c>
      <c r="H30" s="66">
        <v>13</v>
      </c>
      <c r="I30" s="66">
        <f>G30/H30</f>
        <v>6.4615384615384617</v>
      </c>
      <c r="J30" s="66">
        <v>2</v>
      </c>
      <c r="K30" s="66">
        <v>4</v>
      </c>
      <c r="L30" s="67">
        <v>8577.08</v>
      </c>
      <c r="M30" s="67">
        <v>1476</v>
      </c>
      <c r="N30" s="65">
        <v>44344</v>
      </c>
      <c r="O30" s="64" t="s">
        <v>41</v>
      </c>
      <c r="P30" s="61"/>
      <c r="Q30" s="73"/>
      <c r="R30" s="73"/>
      <c r="S30" s="73"/>
      <c r="T30" s="73"/>
      <c r="U30" s="73"/>
      <c r="V30" s="73"/>
      <c r="W30" s="74"/>
      <c r="X30" s="73"/>
      <c r="Y30" s="60"/>
      <c r="Z30" s="75"/>
    </row>
    <row r="31" spans="1:26" ht="25.35" customHeight="1">
      <c r="A31" s="63">
        <v>17</v>
      </c>
      <c r="B31" s="78">
        <v>14</v>
      </c>
      <c r="C31" s="26" t="s">
        <v>566</v>
      </c>
      <c r="D31" s="67">
        <v>334.98</v>
      </c>
      <c r="E31" s="67">
        <v>583.85</v>
      </c>
      <c r="F31" s="70">
        <f t="shared" si="1"/>
        <v>-0.4262567440267192</v>
      </c>
      <c r="G31" s="67">
        <v>64</v>
      </c>
      <c r="H31" s="66">
        <v>11</v>
      </c>
      <c r="I31" s="66">
        <f>G31/H31</f>
        <v>5.8181818181818183</v>
      </c>
      <c r="J31" s="66">
        <v>2</v>
      </c>
      <c r="K31" s="66">
        <v>7</v>
      </c>
      <c r="L31" s="67">
        <v>25976.38</v>
      </c>
      <c r="M31" s="67">
        <v>4334</v>
      </c>
      <c r="N31" s="65">
        <v>44323</v>
      </c>
      <c r="O31" s="64" t="s">
        <v>56</v>
      </c>
      <c r="P31" s="61"/>
      <c r="R31" s="54"/>
      <c r="T31" s="61"/>
      <c r="U31" s="60"/>
      <c r="V31" s="60"/>
      <c r="W31" s="60"/>
      <c r="X31" s="61"/>
      <c r="Y31" s="60"/>
      <c r="Z31" s="60"/>
    </row>
    <row r="32" spans="1:26" ht="25.35" customHeight="1">
      <c r="A32" s="63">
        <v>18</v>
      </c>
      <c r="B32" s="78">
        <v>21</v>
      </c>
      <c r="C32" s="55" t="s">
        <v>328</v>
      </c>
      <c r="D32" s="67">
        <v>328.5</v>
      </c>
      <c r="E32" s="67">
        <v>305.64999999999998</v>
      </c>
      <c r="F32" s="70">
        <f t="shared" si="1"/>
        <v>7.4758710943890153E-2</v>
      </c>
      <c r="G32" s="67">
        <v>199</v>
      </c>
      <c r="H32" s="66">
        <v>13</v>
      </c>
      <c r="I32" s="66">
        <f>G32/H32</f>
        <v>15.307692307692308</v>
      </c>
      <c r="J32" s="66">
        <v>3</v>
      </c>
      <c r="K32" s="66" t="s">
        <v>36</v>
      </c>
      <c r="L32" s="67">
        <v>66897.87</v>
      </c>
      <c r="M32" s="67">
        <v>14536</v>
      </c>
      <c r="N32" s="65">
        <v>44113</v>
      </c>
      <c r="O32" s="64" t="s">
        <v>41</v>
      </c>
      <c r="P32" s="61"/>
      <c r="R32" s="54"/>
      <c r="T32" s="61"/>
      <c r="U32" s="60"/>
      <c r="V32" s="60"/>
      <c r="W32" s="60"/>
      <c r="X32" s="61"/>
      <c r="Y32" s="60"/>
      <c r="Z32" s="60"/>
    </row>
    <row r="33" spans="1:26" ht="25.35" customHeight="1">
      <c r="A33" s="63">
        <v>19</v>
      </c>
      <c r="B33" s="77">
        <v>22</v>
      </c>
      <c r="C33" s="55" t="s">
        <v>458</v>
      </c>
      <c r="D33" s="67">
        <v>320.60000000000002</v>
      </c>
      <c r="E33" s="67">
        <v>279</v>
      </c>
      <c r="F33" s="70">
        <f t="shared" si="1"/>
        <v>0.14910394265232982</v>
      </c>
      <c r="G33" s="67">
        <v>73</v>
      </c>
      <c r="H33" s="66">
        <v>5</v>
      </c>
      <c r="I33" s="66">
        <f>G33/H33</f>
        <v>14.6</v>
      </c>
      <c r="J33" s="66">
        <v>3</v>
      </c>
      <c r="K33" s="66">
        <v>8</v>
      </c>
      <c r="L33" s="67">
        <v>23098.42</v>
      </c>
      <c r="M33" s="67">
        <v>4180</v>
      </c>
      <c r="N33" s="65">
        <v>44316</v>
      </c>
      <c r="O33" s="64" t="s">
        <v>50</v>
      </c>
      <c r="P33" s="61"/>
      <c r="Q33" s="73"/>
      <c r="R33" s="73"/>
      <c r="S33" s="73"/>
      <c r="T33" s="73"/>
      <c r="U33" s="73"/>
      <c r="V33" s="74"/>
      <c r="W33" s="74"/>
      <c r="X33" s="75"/>
      <c r="Y33" s="60"/>
      <c r="Z33" s="75"/>
    </row>
    <row r="34" spans="1:26" ht="25.35" customHeight="1">
      <c r="A34" s="63">
        <v>20</v>
      </c>
      <c r="B34" s="77">
        <v>19</v>
      </c>
      <c r="C34" s="27" t="s">
        <v>305</v>
      </c>
      <c r="D34" s="67">
        <v>297.60000000000002</v>
      </c>
      <c r="E34" s="67">
        <v>371</v>
      </c>
      <c r="F34" s="70">
        <f>(D34-E34)/E34</f>
        <v>-0.19784366576819401</v>
      </c>
      <c r="G34" s="67">
        <v>51</v>
      </c>
      <c r="H34" s="66" t="s">
        <v>36</v>
      </c>
      <c r="I34" s="66" t="s">
        <v>36</v>
      </c>
      <c r="J34" s="66">
        <v>3</v>
      </c>
      <c r="K34" s="66">
        <v>6</v>
      </c>
      <c r="L34" s="67">
        <v>4235.92</v>
      </c>
      <c r="M34" s="67">
        <v>822</v>
      </c>
      <c r="N34" s="65">
        <v>44330</v>
      </c>
      <c r="O34" s="64" t="s">
        <v>82</v>
      </c>
      <c r="P34" s="61"/>
      <c r="Q34" s="73"/>
      <c r="R34" s="73"/>
      <c r="S34" s="73"/>
      <c r="T34" s="73"/>
      <c r="U34" s="73"/>
      <c r="V34" s="74"/>
      <c r="W34" s="60"/>
      <c r="X34" s="75"/>
      <c r="Y34" s="75"/>
      <c r="Z34" s="74"/>
    </row>
    <row r="35" spans="1:26" ht="25.35" customHeight="1">
      <c r="A35" s="41"/>
      <c r="B35" s="41"/>
      <c r="C35" s="52" t="s">
        <v>66</v>
      </c>
      <c r="D35" s="62">
        <f>SUM(D23:D34)</f>
        <v>92392.63</v>
      </c>
      <c r="E35" s="62">
        <f>SUM(E23:E34)</f>
        <v>120402.34999999999</v>
      </c>
      <c r="F35" s="20">
        <f>(D35-E35)/E35</f>
        <v>-0.23263432981166887</v>
      </c>
      <c r="G35" s="62">
        <f>SUM(G23:G34)</f>
        <v>17996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7">
        <v>15</v>
      </c>
      <c r="C37" s="68" t="s">
        <v>555</v>
      </c>
      <c r="D37" s="67">
        <v>274.33999999999997</v>
      </c>
      <c r="E37" s="67">
        <v>556</v>
      </c>
      <c r="F37" s="70">
        <f>(D37-E37)/E37</f>
        <v>-0.50658273381294971</v>
      </c>
      <c r="G37" s="67">
        <v>46</v>
      </c>
      <c r="H37" s="66">
        <v>7</v>
      </c>
      <c r="I37" s="66">
        <f>G37/H37</f>
        <v>6.5714285714285712</v>
      </c>
      <c r="J37" s="66">
        <v>2</v>
      </c>
      <c r="K37" s="66">
        <v>4</v>
      </c>
      <c r="L37" s="67">
        <v>4127.3900000000003</v>
      </c>
      <c r="M37" s="67">
        <v>817</v>
      </c>
      <c r="N37" s="65">
        <v>44344</v>
      </c>
      <c r="O37" s="64" t="s">
        <v>556</v>
      </c>
      <c r="P37" s="61"/>
      <c r="Q37" s="73"/>
      <c r="R37" s="73"/>
      <c r="S37" s="73"/>
      <c r="T37" s="73"/>
      <c r="U37" s="73"/>
      <c r="V37" s="74"/>
      <c r="W37" s="74"/>
      <c r="X37" s="75"/>
      <c r="Y37" s="60"/>
      <c r="Z37" s="75"/>
    </row>
    <row r="38" spans="1:26" ht="25.35" customHeight="1">
      <c r="A38" s="63">
        <v>22</v>
      </c>
      <c r="B38" s="77">
        <v>17</v>
      </c>
      <c r="C38" s="71" t="s">
        <v>216</v>
      </c>
      <c r="D38" s="67">
        <v>258</v>
      </c>
      <c r="E38" s="67">
        <v>469.5</v>
      </c>
      <c r="F38" s="70">
        <f>(D38-E38)/E38</f>
        <v>-0.45047923322683708</v>
      </c>
      <c r="G38" s="67">
        <v>50</v>
      </c>
      <c r="H38" s="66">
        <v>5</v>
      </c>
      <c r="I38" s="66">
        <f>G38/H38</f>
        <v>10</v>
      </c>
      <c r="J38" s="66">
        <v>1</v>
      </c>
      <c r="K38" s="66">
        <v>7</v>
      </c>
      <c r="L38" s="67">
        <v>22867</v>
      </c>
      <c r="M38" s="67">
        <v>4013</v>
      </c>
      <c r="N38" s="65">
        <v>44323</v>
      </c>
      <c r="O38" s="64" t="s">
        <v>43</v>
      </c>
      <c r="P38" s="61"/>
      <c r="Q38" s="73"/>
      <c r="R38" s="73"/>
      <c r="S38" s="73"/>
      <c r="T38" s="73"/>
      <c r="U38" s="73"/>
      <c r="V38" s="74"/>
      <c r="W38" s="75"/>
      <c r="X38" s="75"/>
      <c r="Y38" s="60"/>
      <c r="Z38" s="74"/>
    </row>
    <row r="39" spans="1:26" ht="25.35" customHeight="1">
      <c r="A39" s="63">
        <v>23</v>
      </c>
      <c r="B39" s="66" t="s">
        <v>36</v>
      </c>
      <c r="C39" s="55" t="s">
        <v>495</v>
      </c>
      <c r="D39" s="67">
        <v>164</v>
      </c>
      <c r="E39" s="66" t="s">
        <v>36</v>
      </c>
      <c r="F39" s="66" t="s">
        <v>36</v>
      </c>
      <c r="G39" s="67">
        <v>99</v>
      </c>
      <c r="H39" s="25">
        <v>8</v>
      </c>
      <c r="I39" s="66">
        <f>G39/H39</f>
        <v>12.375</v>
      </c>
      <c r="J39" s="66">
        <v>2</v>
      </c>
      <c r="K39" s="66" t="s">
        <v>36</v>
      </c>
      <c r="L39" s="67">
        <v>24453</v>
      </c>
      <c r="M39" s="67">
        <v>5378</v>
      </c>
      <c r="N39" s="65">
        <v>44099</v>
      </c>
      <c r="O39" s="64" t="s">
        <v>50</v>
      </c>
      <c r="P39" s="61"/>
      <c r="Q39" s="73"/>
      <c r="R39" s="73"/>
      <c r="S39" s="73"/>
      <c r="T39" s="73"/>
      <c r="U39" s="73"/>
      <c r="V39" s="74"/>
      <c r="W39" s="74"/>
      <c r="X39" s="75"/>
      <c r="Y39" s="75"/>
      <c r="Z39" s="60"/>
    </row>
    <row r="40" spans="1:26" ht="25.35" customHeight="1">
      <c r="A40" s="63">
        <v>24</v>
      </c>
      <c r="B40" s="77">
        <v>13</v>
      </c>
      <c r="C40" s="68" t="s">
        <v>477</v>
      </c>
      <c r="D40" s="67">
        <v>155.5</v>
      </c>
      <c r="E40" s="67">
        <v>643.83000000000004</v>
      </c>
      <c r="F40" s="70">
        <f>(D40-E40)/E40</f>
        <v>-0.75847661649814391</v>
      </c>
      <c r="G40" s="67">
        <v>34</v>
      </c>
      <c r="H40" s="25">
        <v>7</v>
      </c>
      <c r="I40" s="66">
        <f>G40/H40</f>
        <v>4.8571428571428568</v>
      </c>
      <c r="J40" s="66">
        <v>2</v>
      </c>
      <c r="K40" s="66">
        <v>8</v>
      </c>
      <c r="L40" s="67">
        <v>43990</v>
      </c>
      <c r="M40" s="67">
        <v>9142</v>
      </c>
      <c r="N40" s="65">
        <v>44316</v>
      </c>
      <c r="O40" s="64" t="s">
        <v>43</v>
      </c>
      <c r="P40" s="61"/>
      <c r="Q40" s="73"/>
      <c r="R40" s="73"/>
      <c r="S40" s="73"/>
      <c r="T40" s="73"/>
      <c r="U40" s="73"/>
      <c r="V40" s="74"/>
      <c r="W40" s="75"/>
      <c r="X40" s="75"/>
      <c r="Y40" s="60"/>
      <c r="Z40" s="74"/>
    </row>
    <row r="41" spans="1:26" ht="25.35" customHeight="1">
      <c r="A41" s="63">
        <v>25</v>
      </c>
      <c r="B41" s="69" t="s">
        <v>36</v>
      </c>
      <c r="C41" s="26" t="s">
        <v>480</v>
      </c>
      <c r="D41" s="67">
        <v>134</v>
      </c>
      <c r="E41" s="66" t="s">
        <v>36</v>
      </c>
      <c r="F41" s="66" t="s">
        <v>36</v>
      </c>
      <c r="G41" s="67">
        <v>67</v>
      </c>
      <c r="H41" s="25">
        <v>10</v>
      </c>
      <c r="I41" s="66">
        <f t="shared" ref="I41:I46" si="2">G41/H41</f>
        <v>6.7</v>
      </c>
      <c r="J41" s="66">
        <v>3</v>
      </c>
      <c r="K41" s="66" t="s">
        <v>36</v>
      </c>
      <c r="L41" s="67">
        <v>72878.19</v>
      </c>
      <c r="M41" s="67">
        <v>15155</v>
      </c>
      <c r="N41" s="65">
        <v>44092</v>
      </c>
      <c r="O41" s="64" t="s">
        <v>56</v>
      </c>
      <c r="P41" s="61"/>
      <c r="Q41" s="73"/>
      <c r="R41" s="73"/>
      <c r="S41" s="73"/>
      <c r="T41" s="73"/>
      <c r="U41" s="73"/>
      <c r="V41" s="74"/>
      <c r="W41" s="74"/>
      <c r="X41" s="21"/>
      <c r="Y41" s="60"/>
      <c r="Z41" s="75"/>
    </row>
    <row r="42" spans="1:26" ht="25.35" customHeight="1">
      <c r="A42" s="63">
        <v>26</v>
      </c>
      <c r="B42" s="77">
        <v>12</v>
      </c>
      <c r="C42" s="68" t="s">
        <v>567</v>
      </c>
      <c r="D42" s="67">
        <v>69.44</v>
      </c>
      <c r="E42" s="66">
        <v>887.18</v>
      </c>
      <c r="F42" s="70">
        <f>(D42-E42)/E42</f>
        <v>-0.92172952501183536</v>
      </c>
      <c r="G42" s="67">
        <v>11</v>
      </c>
      <c r="H42" s="66">
        <v>4</v>
      </c>
      <c r="I42" s="66">
        <f t="shared" si="2"/>
        <v>2.75</v>
      </c>
      <c r="J42" s="66">
        <v>1</v>
      </c>
      <c r="K42" s="66">
        <v>3</v>
      </c>
      <c r="L42" s="67">
        <v>3280.5</v>
      </c>
      <c r="M42" s="67">
        <v>578</v>
      </c>
      <c r="N42" s="65">
        <v>44351</v>
      </c>
      <c r="O42" s="64" t="s">
        <v>41</v>
      </c>
      <c r="P42" s="61"/>
      <c r="Q42" s="73"/>
      <c r="R42" s="73"/>
      <c r="S42" s="73"/>
      <c r="T42" s="73"/>
      <c r="U42" s="73"/>
      <c r="V42" s="74"/>
      <c r="W42" s="74"/>
      <c r="X42" s="75"/>
      <c r="Y42" s="60"/>
      <c r="Z42" s="75"/>
    </row>
    <row r="43" spans="1:26" ht="25.35" customHeight="1">
      <c r="A43" s="63">
        <v>27</v>
      </c>
      <c r="B43" s="66" t="s">
        <v>36</v>
      </c>
      <c r="C43" s="26" t="s">
        <v>568</v>
      </c>
      <c r="D43" s="67">
        <v>62</v>
      </c>
      <c r="E43" s="66" t="s">
        <v>36</v>
      </c>
      <c r="F43" s="66" t="s">
        <v>36</v>
      </c>
      <c r="G43" s="67">
        <v>31</v>
      </c>
      <c r="H43" s="25">
        <v>6</v>
      </c>
      <c r="I43" s="66">
        <f t="shared" si="2"/>
        <v>5.166666666666667</v>
      </c>
      <c r="J43" s="66">
        <v>2</v>
      </c>
      <c r="K43" s="66" t="s">
        <v>36</v>
      </c>
      <c r="L43" s="67">
        <v>150464</v>
      </c>
      <c r="M43" s="67">
        <v>30429</v>
      </c>
      <c r="N43" s="65">
        <v>43721</v>
      </c>
      <c r="O43" s="64" t="s">
        <v>41</v>
      </c>
      <c r="P43" s="61"/>
      <c r="Q43" s="73"/>
      <c r="R43" s="73"/>
      <c r="S43" s="73"/>
      <c r="T43" s="73"/>
      <c r="U43" s="73"/>
      <c r="V43" s="74"/>
      <c r="W43" s="74"/>
      <c r="X43" s="75"/>
      <c r="Y43" s="75"/>
      <c r="Z43" s="60"/>
    </row>
    <row r="44" spans="1:26" ht="25.35" customHeight="1">
      <c r="A44" s="63">
        <v>28</v>
      </c>
      <c r="B44" s="15">
        <v>27</v>
      </c>
      <c r="C44" s="26" t="s">
        <v>569</v>
      </c>
      <c r="D44" s="67">
        <v>22.5</v>
      </c>
      <c r="E44" s="66">
        <v>42.5</v>
      </c>
      <c r="F44" s="70">
        <f>(D44-E44)/E44</f>
        <v>-0.47058823529411764</v>
      </c>
      <c r="G44" s="67">
        <v>5</v>
      </c>
      <c r="H44" s="25">
        <v>2</v>
      </c>
      <c r="I44" s="66">
        <f t="shared" si="2"/>
        <v>2.5</v>
      </c>
      <c r="J44" s="66">
        <v>1</v>
      </c>
      <c r="K44" s="66">
        <v>3</v>
      </c>
      <c r="L44" s="67">
        <v>79</v>
      </c>
      <c r="M44" s="67">
        <v>17</v>
      </c>
      <c r="N44" s="65">
        <v>44351</v>
      </c>
      <c r="O44" s="64" t="s">
        <v>570</v>
      </c>
      <c r="P44" s="61"/>
      <c r="R44" s="54"/>
      <c r="T44" s="61"/>
      <c r="U44" s="60"/>
      <c r="V44" s="60"/>
      <c r="W44" s="60"/>
      <c r="X44" s="61"/>
      <c r="Y44" s="60"/>
      <c r="Z44" s="60"/>
    </row>
    <row r="45" spans="1:26" ht="25.35" customHeight="1">
      <c r="A45" s="63">
        <v>29</v>
      </c>
      <c r="B45" s="69" t="s">
        <v>36</v>
      </c>
      <c r="C45" s="26" t="s">
        <v>557</v>
      </c>
      <c r="D45" s="67">
        <v>18</v>
      </c>
      <c r="E45" s="66" t="s">
        <v>36</v>
      </c>
      <c r="F45" s="66" t="s">
        <v>36</v>
      </c>
      <c r="G45" s="67">
        <v>3</v>
      </c>
      <c r="H45" s="66">
        <v>1</v>
      </c>
      <c r="I45" s="66">
        <f t="shared" si="2"/>
        <v>3</v>
      </c>
      <c r="J45" s="66">
        <v>1</v>
      </c>
      <c r="K45" s="66" t="s">
        <v>36</v>
      </c>
      <c r="L45" s="67">
        <v>7301.81</v>
      </c>
      <c r="M45" s="67">
        <v>1233</v>
      </c>
      <c r="N45" s="65">
        <v>44337</v>
      </c>
      <c r="O45" s="64" t="s">
        <v>41</v>
      </c>
      <c r="P45" s="61"/>
      <c r="R45" s="54"/>
      <c r="T45" s="61"/>
      <c r="U45" s="60"/>
      <c r="V45" s="60"/>
      <c r="W45" s="61"/>
      <c r="X45" s="60"/>
      <c r="Y45" s="60"/>
      <c r="Z45" s="60"/>
    </row>
    <row r="46" spans="1:26" ht="25.35" customHeight="1">
      <c r="A46" s="63">
        <v>30</v>
      </c>
      <c r="B46" s="78">
        <v>30</v>
      </c>
      <c r="C46" s="26" t="s">
        <v>571</v>
      </c>
      <c r="D46" s="67">
        <v>9.5</v>
      </c>
      <c r="E46" s="66">
        <v>9</v>
      </c>
      <c r="F46" s="70">
        <f>(D46-E46)/E46</f>
        <v>5.5555555555555552E-2</v>
      </c>
      <c r="G46" s="67">
        <v>3</v>
      </c>
      <c r="H46" s="66">
        <v>1</v>
      </c>
      <c r="I46" s="66">
        <f t="shared" si="2"/>
        <v>3</v>
      </c>
      <c r="J46" s="66">
        <v>1</v>
      </c>
      <c r="K46" s="66">
        <v>2</v>
      </c>
      <c r="L46" s="67">
        <v>18.5</v>
      </c>
      <c r="M46" s="67">
        <v>6</v>
      </c>
      <c r="N46" s="65">
        <v>44361</v>
      </c>
      <c r="O46" s="64" t="s">
        <v>570</v>
      </c>
      <c r="P46" s="61"/>
      <c r="R46" s="54"/>
      <c r="T46" s="61"/>
      <c r="U46" s="60"/>
      <c r="V46" s="60"/>
      <c r="W46" s="60"/>
      <c r="X46" s="61"/>
      <c r="Y46" s="60"/>
      <c r="Z46" s="60"/>
    </row>
    <row r="47" spans="1:26" ht="25.35" customHeight="1">
      <c r="A47" s="41"/>
      <c r="B47" s="41"/>
      <c r="C47" s="52" t="s">
        <v>90</v>
      </c>
      <c r="D47" s="62">
        <f>SUM(D35:D46)</f>
        <v>93559.91</v>
      </c>
      <c r="E47" s="62">
        <f>SUM(E35:E46)</f>
        <v>123010.35999999999</v>
      </c>
      <c r="F47" s="20">
        <f>(D47-E47)/E47</f>
        <v>-0.23941438753613911</v>
      </c>
      <c r="G47" s="62">
        <f>SUM(G35:G46)</f>
        <v>18345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79">
        <v>29</v>
      </c>
      <c r="C49" s="68" t="s">
        <v>459</v>
      </c>
      <c r="D49" s="67">
        <v>7</v>
      </c>
      <c r="E49" s="66">
        <v>24</v>
      </c>
      <c r="F49" s="70">
        <f>(D49-E49)/E49</f>
        <v>-0.70833333333333337</v>
      </c>
      <c r="G49" s="67">
        <v>1</v>
      </c>
      <c r="H49" s="25">
        <v>1</v>
      </c>
      <c r="I49" s="66">
        <f>G49/H49</f>
        <v>1</v>
      </c>
      <c r="J49" s="66">
        <v>1</v>
      </c>
      <c r="K49" s="66" t="s">
        <v>36</v>
      </c>
      <c r="L49" s="67">
        <v>49193</v>
      </c>
      <c r="M49" s="67">
        <v>9171</v>
      </c>
      <c r="N49" s="65">
        <v>43805</v>
      </c>
      <c r="O49" s="53" t="s">
        <v>50</v>
      </c>
      <c r="P49" s="61"/>
      <c r="Q49" s="73"/>
      <c r="R49" s="73"/>
      <c r="S49" s="73"/>
      <c r="T49" s="73"/>
      <c r="U49" s="73"/>
      <c r="V49" s="74"/>
      <c r="W49" s="74"/>
      <c r="X49" s="75"/>
      <c r="Y49" s="75"/>
      <c r="Z49" s="60"/>
    </row>
    <row r="50" spans="1:26" ht="25.35" customHeight="1">
      <c r="A50" s="63">
        <v>32</v>
      </c>
      <c r="B50" s="77">
        <v>16</v>
      </c>
      <c r="C50" s="68" t="s">
        <v>554</v>
      </c>
      <c r="D50" s="67"/>
      <c r="E50" s="66">
        <v>518</v>
      </c>
      <c r="F50" s="70">
        <f>(D50-E50)/E50</f>
        <v>-1</v>
      </c>
      <c r="G50" s="67"/>
      <c r="H50" s="66"/>
      <c r="I50" s="66" t="e">
        <f>G50/H50</f>
        <v>#DIV/0!</v>
      </c>
      <c r="J50" s="66"/>
      <c r="K50" s="66">
        <v>2</v>
      </c>
      <c r="L50" s="67">
        <v>1618</v>
      </c>
      <c r="M50" s="67">
        <v>888</v>
      </c>
      <c r="N50" s="65">
        <v>44358</v>
      </c>
      <c r="O50" s="64" t="s">
        <v>80</v>
      </c>
      <c r="P50" s="61"/>
      <c r="Q50" s="73"/>
      <c r="R50" s="73"/>
      <c r="S50" s="73"/>
      <c r="T50" s="73"/>
      <c r="U50" s="73"/>
      <c r="V50" s="74"/>
      <c r="W50" s="74"/>
      <c r="X50" s="75"/>
      <c r="Y50" s="75"/>
      <c r="Z50" s="60"/>
    </row>
    <row r="51" spans="1:26" ht="25.35" customHeight="1">
      <c r="A51" s="63">
        <v>33</v>
      </c>
      <c r="B51" s="77">
        <v>24</v>
      </c>
      <c r="C51" s="55" t="s">
        <v>448</v>
      </c>
      <c r="D51" s="67"/>
      <c r="E51" s="67">
        <v>206</v>
      </c>
      <c r="F51" s="70">
        <f>(D51-E51)/E51</f>
        <v>-1</v>
      </c>
      <c r="G51" s="67"/>
      <c r="H51" s="66"/>
      <c r="I51" s="66" t="e">
        <f>G51/H51</f>
        <v>#DIV/0!</v>
      </c>
      <c r="J51" s="66"/>
      <c r="K51" s="66">
        <v>8</v>
      </c>
      <c r="L51" s="67">
        <v>27465.919999999998</v>
      </c>
      <c r="M51" s="67">
        <v>4839</v>
      </c>
      <c r="N51" s="65">
        <v>44316</v>
      </c>
      <c r="O51" s="53" t="s">
        <v>80</v>
      </c>
      <c r="P51" s="61"/>
      <c r="R51" s="54"/>
      <c r="T51" s="61"/>
      <c r="U51" s="60"/>
      <c r="V51" s="60"/>
      <c r="W51" s="61"/>
      <c r="X51" s="60"/>
      <c r="Y51" s="60"/>
      <c r="Z51" s="60"/>
    </row>
    <row r="52" spans="1:26" ht="25.35" customHeight="1">
      <c r="A52" s="41"/>
      <c r="B52" s="41"/>
      <c r="C52" s="52" t="s">
        <v>208</v>
      </c>
      <c r="D52" s="62">
        <f>SUM(D47:D51)</f>
        <v>93566.91</v>
      </c>
      <c r="E52" s="62">
        <f>SUM(E47:E51)</f>
        <v>123758.35999999999</v>
      </c>
      <c r="F52" s="72">
        <f>(D52-E52)/E52</f>
        <v>-0.24395483262706444</v>
      </c>
      <c r="G52" s="62">
        <f>SUM(G47:G51)</f>
        <v>18346</v>
      </c>
      <c r="H52" s="62"/>
      <c r="I52" s="43"/>
      <c r="J52" s="42"/>
      <c r="K52" s="44"/>
      <c r="L52" s="45"/>
      <c r="M52" s="49"/>
      <c r="N52" s="46"/>
      <c r="O52" s="53"/>
    </row>
    <row r="53" spans="1:26" ht="23.1" customHeight="1"/>
    <row r="54" spans="1:26" ht="17.25" customHeight="1"/>
    <row r="68" spans="16:18">
      <c r="R68" s="61"/>
    </row>
    <row r="71" spans="16:18">
      <c r="P71" s="61"/>
    </row>
    <row r="75" spans="16:18" ht="12" customHeight="1"/>
  </sheetData>
  <sortState xmlns:xlrd2="http://schemas.microsoft.com/office/spreadsheetml/2017/richdata2" ref="B13:O51">
    <sortCondition descending="1" ref="D13:D51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8D85A-5282-4434-8F3C-1B6E82B730E4}">
  <dimension ref="A1:Z75"/>
  <sheetViews>
    <sheetView zoomScale="60" zoomScaleNormal="60" workbookViewId="0">
      <selection activeCell="C42" sqref="C42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1.44140625" style="1" customWidth="1"/>
    <col min="24" max="24" width="13.6640625" style="1" customWidth="1"/>
    <col min="25" max="25" width="12" style="1" bestFit="1" customWidth="1"/>
    <col min="26" max="26" width="14.88671875" style="1" customWidth="1"/>
    <col min="27" max="16384" width="8.88671875" style="1"/>
  </cols>
  <sheetData>
    <row r="1" spans="1:26" ht="19.5" customHeight="1">
      <c r="E1" s="30" t="s">
        <v>572</v>
      </c>
      <c r="F1" s="30"/>
      <c r="G1" s="30"/>
      <c r="H1" s="30"/>
      <c r="I1" s="30"/>
    </row>
    <row r="2" spans="1:26" ht="19.5" customHeight="1">
      <c r="E2" s="30" t="s">
        <v>573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561</v>
      </c>
      <c r="E6" s="32" t="s">
        <v>574</v>
      </c>
      <c r="F6" s="212"/>
      <c r="G6" s="32" t="s">
        <v>561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>
      <c r="A10" s="207"/>
      <c r="B10" s="207"/>
      <c r="C10" s="212"/>
      <c r="D10" s="84" t="s">
        <v>562</v>
      </c>
      <c r="E10" s="84" t="s">
        <v>575</v>
      </c>
      <c r="F10" s="212"/>
      <c r="G10" s="84" t="s">
        <v>562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X12" s="60"/>
      <c r="Y12" s="2"/>
      <c r="Z12" s="4"/>
    </row>
    <row r="13" spans="1:26" ht="25.35" customHeight="1">
      <c r="A13" s="63">
        <v>1</v>
      </c>
      <c r="B13" s="63">
        <v>1</v>
      </c>
      <c r="C13" s="68" t="s">
        <v>487</v>
      </c>
      <c r="D13" s="67">
        <v>29663.89</v>
      </c>
      <c r="E13" s="66">
        <v>34372.480000000003</v>
      </c>
      <c r="F13" s="70">
        <f>(D13-E13)/E13</f>
        <v>-0.13698720604390499</v>
      </c>
      <c r="G13" s="67">
        <v>4643</v>
      </c>
      <c r="H13" s="66">
        <v>219</v>
      </c>
      <c r="I13" s="66">
        <f t="shared" ref="I13:I22" si="0">G13/H13</f>
        <v>21.200913242009133</v>
      </c>
      <c r="J13" s="66">
        <v>13</v>
      </c>
      <c r="K13" s="66">
        <v>2</v>
      </c>
      <c r="L13" s="67">
        <v>68180.89</v>
      </c>
      <c r="M13" s="67">
        <v>10867</v>
      </c>
      <c r="N13" s="65">
        <v>44351</v>
      </c>
      <c r="O13" s="64" t="s">
        <v>56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6" ht="25.35" customHeight="1">
      <c r="A14" s="63">
        <v>2</v>
      </c>
      <c r="B14" s="77" t="s">
        <v>34</v>
      </c>
      <c r="C14" s="68" t="s">
        <v>541</v>
      </c>
      <c r="D14" s="67">
        <v>28861.62</v>
      </c>
      <c r="E14" s="66" t="s">
        <v>36</v>
      </c>
      <c r="F14" s="70" t="s">
        <v>36</v>
      </c>
      <c r="G14" s="67">
        <v>6348</v>
      </c>
      <c r="H14" s="66">
        <v>310</v>
      </c>
      <c r="I14" s="66">
        <f t="shared" si="0"/>
        <v>20.477419354838709</v>
      </c>
      <c r="J14" s="66">
        <v>17</v>
      </c>
      <c r="K14" s="66">
        <v>1</v>
      </c>
      <c r="L14" s="67">
        <v>30050.26</v>
      </c>
      <c r="M14" s="67">
        <v>6613</v>
      </c>
      <c r="N14" s="65">
        <v>44358</v>
      </c>
      <c r="O14" s="64" t="s">
        <v>142</v>
      </c>
      <c r="P14" s="61"/>
      <c r="R14" s="54"/>
      <c r="T14" s="61"/>
      <c r="U14" s="60"/>
      <c r="V14" s="60"/>
      <c r="W14" s="60"/>
      <c r="X14" s="60"/>
      <c r="Y14" s="61"/>
      <c r="Z14" s="60"/>
    </row>
    <row r="15" spans="1:26" ht="25.35" customHeight="1">
      <c r="A15" s="63">
        <v>3</v>
      </c>
      <c r="B15" s="63">
        <v>2</v>
      </c>
      <c r="C15" s="68" t="s">
        <v>331</v>
      </c>
      <c r="D15" s="67">
        <v>19118.02</v>
      </c>
      <c r="E15" s="66">
        <v>16922.28</v>
      </c>
      <c r="F15" s="70">
        <f>(D15-E15)/E15</f>
        <v>0.12975438297912584</v>
      </c>
      <c r="G15" s="67">
        <v>4354</v>
      </c>
      <c r="H15" s="66">
        <v>260</v>
      </c>
      <c r="I15" s="66">
        <f t="shared" si="0"/>
        <v>16.746153846153845</v>
      </c>
      <c r="J15" s="66">
        <v>16</v>
      </c>
      <c r="K15" s="66">
        <v>2</v>
      </c>
      <c r="L15" s="67">
        <v>36874</v>
      </c>
      <c r="M15" s="67">
        <v>8431</v>
      </c>
      <c r="N15" s="65">
        <v>44351</v>
      </c>
      <c r="O15" s="64" t="s">
        <v>37</v>
      </c>
      <c r="P15" s="61"/>
      <c r="R15" s="54"/>
      <c r="T15" s="61"/>
      <c r="U15" s="60"/>
      <c r="V15" s="60"/>
      <c r="W15" s="60"/>
      <c r="X15" s="60"/>
      <c r="Y15" s="61"/>
      <c r="Z15" s="60"/>
    </row>
    <row r="16" spans="1:26" ht="25.35" customHeight="1">
      <c r="A16" s="63">
        <v>4</v>
      </c>
      <c r="B16" s="63">
        <v>3</v>
      </c>
      <c r="C16" s="68" t="s">
        <v>393</v>
      </c>
      <c r="D16" s="67">
        <v>17519.25</v>
      </c>
      <c r="E16" s="67">
        <v>15746.63</v>
      </c>
      <c r="F16" s="70">
        <f>(D16-E16)/E16</f>
        <v>0.11257138829070099</v>
      </c>
      <c r="G16" s="67">
        <v>2890</v>
      </c>
      <c r="H16" s="66">
        <v>207</v>
      </c>
      <c r="I16" s="66">
        <f t="shared" si="0"/>
        <v>13.961352657004831</v>
      </c>
      <c r="J16" s="66">
        <v>11</v>
      </c>
      <c r="K16" s="66">
        <v>3</v>
      </c>
      <c r="L16" s="67">
        <v>78524</v>
      </c>
      <c r="M16" s="67">
        <v>12065</v>
      </c>
      <c r="N16" s="65">
        <v>44344</v>
      </c>
      <c r="O16" s="64" t="s">
        <v>39</v>
      </c>
      <c r="P16" s="61"/>
      <c r="R16" s="54"/>
      <c r="T16" s="61"/>
      <c r="U16" s="60"/>
      <c r="V16" s="60"/>
      <c r="W16" s="60"/>
      <c r="X16" s="60"/>
      <c r="Y16" s="60"/>
      <c r="Z16" s="61"/>
    </row>
    <row r="17" spans="1:26" ht="25.35" customHeight="1">
      <c r="A17" s="63">
        <v>5</v>
      </c>
      <c r="B17" s="63">
        <v>4</v>
      </c>
      <c r="C17" s="68" t="s">
        <v>520</v>
      </c>
      <c r="D17" s="67">
        <v>6523.11</v>
      </c>
      <c r="E17" s="67">
        <v>4756.13</v>
      </c>
      <c r="F17" s="70">
        <f>(D17-E17)/E17</f>
        <v>0.37151633786292626</v>
      </c>
      <c r="G17" s="67">
        <v>1414</v>
      </c>
      <c r="H17" s="66">
        <v>138</v>
      </c>
      <c r="I17" s="66">
        <f t="shared" si="0"/>
        <v>10.246376811594203</v>
      </c>
      <c r="J17" s="66">
        <v>12</v>
      </c>
      <c r="K17" s="66">
        <v>4</v>
      </c>
      <c r="L17" s="67">
        <v>48644</v>
      </c>
      <c r="M17" s="67">
        <v>10498</v>
      </c>
      <c r="N17" s="65">
        <v>44337</v>
      </c>
      <c r="O17" s="64" t="s">
        <v>43</v>
      </c>
      <c r="P17" s="61"/>
      <c r="Q17" s="73"/>
      <c r="R17" s="73"/>
      <c r="S17" s="73"/>
      <c r="T17" s="73"/>
      <c r="U17" s="75"/>
      <c r="V17" s="74"/>
      <c r="W17" s="75"/>
      <c r="X17" s="74"/>
      <c r="Y17" s="60"/>
      <c r="Z17" s="75"/>
    </row>
    <row r="18" spans="1:26" ht="25.35" customHeight="1">
      <c r="A18" s="63">
        <v>6</v>
      </c>
      <c r="B18" s="63">
        <v>5</v>
      </c>
      <c r="C18" s="68" t="s">
        <v>518</v>
      </c>
      <c r="D18" s="67">
        <v>5388.86</v>
      </c>
      <c r="E18" s="67">
        <v>4586.4399999999996</v>
      </c>
      <c r="F18" s="70">
        <f>(D18-E18)/E18</f>
        <v>0.17495486695563447</v>
      </c>
      <c r="G18" s="67">
        <v>907</v>
      </c>
      <c r="H18" s="66">
        <v>91</v>
      </c>
      <c r="I18" s="66">
        <f t="shared" si="0"/>
        <v>9.9670329670329672</v>
      </c>
      <c r="J18" s="66">
        <v>7</v>
      </c>
      <c r="K18" s="66">
        <v>3</v>
      </c>
      <c r="L18" s="67">
        <v>19278</v>
      </c>
      <c r="M18" s="67">
        <v>3325</v>
      </c>
      <c r="N18" s="65">
        <v>44344</v>
      </c>
      <c r="O18" s="64" t="s">
        <v>43</v>
      </c>
      <c r="P18" s="61"/>
      <c r="Q18" s="73"/>
      <c r="R18" s="73"/>
      <c r="S18" s="73"/>
      <c r="T18" s="73"/>
      <c r="U18" s="73"/>
      <c r="V18" s="74"/>
      <c r="W18" s="74"/>
      <c r="X18" s="75"/>
      <c r="Y18" s="60"/>
      <c r="Z18" s="75"/>
    </row>
    <row r="19" spans="1:26" ht="25.35" customHeight="1">
      <c r="A19" s="63">
        <v>7</v>
      </c>
      <c r="B19" s="77" t="s">
        <v>34</v>
      </c>
      <c r="C19" s="68" t="s">
        <v>535</v>
      </c>
      <c r="D19" s="67">
        <v>4935.68</v>
      </c>
      <c r="E19" s="66" t="s">
        <v>36</v>
      </c>
      <c r="F19" s="70" t="s">
        <v>36</v>
      </c>
      <c r="G19" s="67">
        <v>826</v>
      </c>
      <c r="H19" s="66">
        <v>213</v>
      </c>
      <c r="I19" s="66">
        <f t="shared" si="0"/>
        <v>3.8779342723004695</v>
      </c>
      <c r="J19" s="66">
        <v>16</v>
      </c>
      <c r="K19" s="66">
        <v>1</v>
      </c>
      <c r="L19" s="67">
        <v>5170.9799999999996</v>
      </c>
      <c r="M19" s="67">
        <v>868</v>
      </c>
      <c r="N19" s="65">
        <v>44358</v>
      </c>
      <c r="O19" s="64" t="s">
        <v>41</v>
      </c>
      <c r="P19" s="61"/>
      <c r="Q19" s="73"/>
      <c r="R19" s="73"/>
      <c r="S19" s="73"/>
      <c r="T19" s="73"/>
      <c r="U19" s="73"/>
      <c r="V19" s="74"/>
      <c r="W19" s="74"/>
      <c r="X19" s="75"/>
      <c r="Y19" s="60"/>
      <c r="Z19" s="75"/>
    </row>
    <row r="20" spans="1:26" ht="25.35" customHeight="1">
      <c r="A20" s="63">
        <v>8</v>
      </c>
      <c r="B20" s="63">
        <v>6</v>
      </c>
      <c r="C20" s="68" t="s">
        <v>564</v>
      </c>
      <c r="D20" s="67">
        <v>2630.9</v>
      </c>
      <c r="E20" s="67">
        <v>2582.11</v>
      </c>
      <c r="F20" s="70">
        <f>(D20-E20)/E20</f>
        <v>1.8895399498859444E-2</v>
      </c>
      <c r="G20" s="67">
        <v>414</v>
      </c>
      <c r="H20" s="66">
        <v>49</v>
      </c>
      <c r="I20" s="66">
        <f t="shared" si="0"/>
        <v>8.4489795918367339</v>
      </c>
      <c r="J20" s="66">
        <v>7</v>
      </c>
      <c r="K20" s="66">
        <v>5</v>
      </c>
      <c r="L20" s="67">
        <v>50466.36</v>
      </c>
      <c r="M20" s="67">
        <v>7921</v>
      </c>
      <c r="N20" s="65">
        <v>44330</v>
      </c>
      <c r="O20" s="53" t="s">
        <v>41</v>
      </c>
      <c r="P20" s="61"/>
      <c r="Q20" s="73"/>
      <c r="R20" s="73"/>
      <c r="S20" s="73"/>
      <c r="T20" s="73"/>
      <c r="U20" s="73"/>
      <c r="V20" s="74"/>
      <c r="W20" s="74"/>
      <c r="X20" s="75"/>
      <c r="Y20" s="60"/>
      <c r="Z20" s="75"/>
    </row>
    <row r="21" spans="1:26" ht="25.35" customHeight="1">
      <c r="A21" s="63">
        <v>9</v>
      </c>
      <c r="B21" s="63">
        <v>10</v>
      </c>
      <c r="C21" s="26" t="s">
        <v>551</v>
      </c>
      <c r="D21" s="67">
        <v>1463.99</v>
      </c>
      <c r="E21" s="67">
        <v>1421.59</v>
      </c>
      <c r="F21" s="70">
        <f>(D21-E21)/E21</f>
        <v>2.9825758481700135E-2</v>
      </c>
      <c r="G21" s="67">
        <v>267</v>
      </c>
      <c r="H21" s="66">
        <v>18</v>
      </c>
      <c r="I21" s="66">
        <f t="shared" si="0"/>
        <v>14.833333333333334</v>
      </c>
      <c r="J21" s="66">
        <v>4</v>
      </c>
      <c r="K21" s="66">
        <v>3</v>
      </c>
      <c r="L21" s="67">
        <v>8141.7</v>
      </c>
      <c r="M21" s="67">
        <v>1392</v>
      </c>
      <c r="N21" s="65">
        <v>44344</v>
      </c>
      <c r="O21" s="64" t="s">
        <v>41</v>
      </c>
      <c r="P21" s="61"/>
      <c r="Q21" s="73"/>
      <c r="R21" s="73"/>
      <c r="S21" s="73"/>
      <c r="T21" s="73"/>
      <c r="U21" s="73"/>
      <c r="V21" s="74"/>
      <c r="W21" s="74"/>
      <c r="X21" s="75"/>
      <c r="Y21" s="75"/>
      <c r="Z21" s="60"/>
    </row>
    <row r="22" spans="1:26" ht="25.35" customHeight="1">
      <c r="A22" s="63">
        <v>10</v>
      </c>
      <c r="B22" s="63">
        <v>9</v>
      </c>
      <c r="C22" s="68" t="s">
        <v>330</v>
      </c>
      <c r="D22" s="67">
        <v>1418.53</v>
      </c>
      <c r="E22" s="67">
        <v>1545.95</v>
      </c>
      <c r="F22" s="70">
        <f>(D22-E22)/E22</f>
        <v>-8.2421811830913072E-2</v>
      </c>
      <c r="G22" s="67">
        <v>304</v>
      </c>
      <c r="H22" s="66">
        <v>54</v>
      </c>
      <c r="I22" s="66">
        <f t="shared" si="0"/>
        <v>5.6296296296296298</v>
      </c>
      <c r="J22" s="66">
        <v>7</v>
      </c>
      <c r="K22" s="66">
        <v>6</v>
      </c>
      <c r="L22" s="67">
        <v>52432.09</v>
      </c>
      <c r="M22" s="67">
        <v>10847</v>
      </c>
      <c r="N22" s="65">
        <v>44323</v>
      </c>
      <c r="O22" s="64" t="s">
        <v>56</v>
      </c>
      <c r="P22" s="61"/>
      <c r="Q22" s="73"/>
      <c r="R22" s="73"/>
      <c r="S22" s="73"/>
      <c r="T22" s="73"/>
      <c r="U22" s="73"/>
      <c r="V22" s="74"/>
      <c r="W22" s="75"/>
      <c r="X22" s="74"/>
      <c r="Y22" s="60"/>
      <c r="Z22" s="75"/>
    </row>
    <row r="23" spans="1:26" ht="25.35" customHeight="1">
      <c r="A23" s="41"/>
      <c r="B23" s="41"/>
      <c r="C23" s="52" t="s">
        <v>52</v>
      </c>
      <c r="D23" s="62">
        <f>SUM(D13:D22)</f>
        <v>117523.84999999999</v>
      </c>
      <c r="E23" s="62">
        <f>SUM(E13:E22)</f>
        <v>81933.61</v>
      </c>
      <c r="F23" s="20">
        <f>(D23-E23)/E23</f>
        <v>0.43437900514819244</v>
      </c>
      <c r="G23" s="62">
        <f>SUM(G13:G22)</f>
        <v>22367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13</v>
      </c>
      <c r="C25" s="68" t="s">
        <v>565</v>
      </c>
      <c r="D25" s="67">
        <v>1339</v>
      </c>
      <c r="E25" s="67">
        <v>1079</v>
      </c>
      <c r="F25" s="70">
        <f>(D25-E25)/E25</f>
        <v>0.24096385542168675</v>
      </c>
      <c r="G25" s="67">
        <v>203</v>
      </c>
      <c r="H25" s="66" t="s">
        <v>36</v>
      </c>
      <c r="I25" s="66" t="s">
        <v>36</v>
      </c>
      <c r="J25" s="66">
        <v>3</v>
      </c>
      <c r="K25" s="66">
        <v>4</v>
      </c>
      <c r="L25" s="67">
        <v>14043</v>
      </c>
      <c r="M25" s="67">
        <v>2244</v>
      </c>
      <c r="N25" s="65">
        <v>44337</v>
      </c>
      <c r="O25" s="64" t="s">
        <v>47</v>
      </c>
      <c r="P25" s="61"/>
      <c r="Q25" s="73"/>
      <c r="R25" s="73"/>
      <c r="S25" s="73"/>
      <c r="T25" s="73"/>
      <c r="U25" s="73"/>
      <c r="V25" s="74"/>
      <c r="W25" s="75"/>
      <c r="X25" s="74"/>
      <c r="Y25" s="60"/>
      <c r="Z25" s="75"/>
    </row>
    <row r="26" spans="1:26" ht="25.35" customHeight="1">
      <c r="A26" s="63">
        <v>12</v>
      </c>
      <c r="B26" s="77" t="s">
        <v>34</v>
      </c>
      <c r="C26" s="68" t="s">
        <v>576</v>
      </c>
      <c r="D26" s="67">
        <v>1156</v>
      </c>
      <c r="E26" s="66" t="s">
        <v>36</v>
      </c>
      <c r="F26" s="70" t="s">
        <v>36</v>
      </c>
      <c r="G26" s="67">
        <v>208</v>
      </c>
      <c r="H26" s="66">
        <v>53</v>
      </c>
      <c r="I26" s="66">
        <f t="shared" ref="I26:I33" si="1">G26/H26</f>
        <v>3.9245283018867925</v>
      </c>
      <c r="J26" s="66">
        <v>11</v>
      </c>
      <c r="K26" s="66">
        <v>1</v>
      </c>
      <c r="L26" s="67">
        <v>1156</v>
      </c>
      <c r="M26" s="67">
        <v>208</v>
      </c>
      <c r="N26" s="65">
        <v>44358</v>
      </c>
      <c r="O26" s="64" t="s">
        <v>80</v>
      </c>
      <c r="P26" s="61"/>
      <c r="Q26" s="73"/>
      <c r="R26" s="73"/>
      <c r="S26" s="73"/>
      <c r="T26" s="73"/>
      <c r="U26" s="73"/>
      <c r="V26" s="74"/>
      <c r="W26" s="75"/>
      <c r="X26" s="74"/>
      <c r="Y26" s="60"/>
      <c r="Z26" s="75"/>
    </row>
    <row r="27" spans="1:26" ht="25.35" customHeight="1">
      <c r="A27" s="63">
        <v>13</v>
      </c>
      <c r="B27" s="63">
        <v>7</v>
      </c>
      <c r="C27" s="68" t="s">
        <v>567</v>
      </c>
      <c r="D27" s="67">
        <v>887.18</v>
      </c>
      <c r="E27" s="66">
        <v>2161.0300000000002</v>
      </c>
      <c r="F27" s="70">
        <f>(D27-E27)/E27</f>
        <v>-0.58946428323530919</v>
      </c>
      <c r="G27" s="67">
        <v>154</v>
      </c>
      <c r="H27" s="66">
        <v>24</v>
      </c>
      <c r="I27" s="66">
        <f t="shared" si="1"/>
        <v>6.416666666666667</v>
      </c>
      <c r="J27" s="66">
        <v>6</v>
      </c>
      <c r="K27" s="66">
        <v>2</v>
      </c>
      <c r="L27" s="67">
        <v>3211.06</v>
      </c>
      <c r="M27" s="67">
        <v>567</v>
      </c>
      <c r="N27" s="65">
        <v>44351</v>
      </c>
      <c r="O27" s="64" t="s">
        <v>41</v>
      </c>
      <c r="P27" s="61"/>
      <c r="Q27" s="73"/>
      <c r="R27" s="73"/>
      <c r="S27" s="73"/>
      <c r="T27" s="73"/>
      <c r="U27" s="73"/>
      <c r="V27" s="74"/>
      <c r="W27" s="75"/>
      <c r="X27" s="74"/>
      <c r="Y27" s="60"/>
      <c r="Z27" s="75"/>
    </row>
    <row r="28" spans="1:26" ht="25.35" customHeight="1">
      <c r="A28" s="63">
        <v>14</v>
      </c>
      <c r="B28" s="63">
        <v>14</v>
      </c>
      <c r="C28" s="68" t="s">
        <v>477</v>
      </c>
      <c r="D28" s="67">
        <v>643.83000000000004</v>
      </c>
      <c r="E28" s="67">
        <v>772.07</v>
      </c>
      <c r="F28" s="70">
        <f>(D28-E28)/E28</f>
        <v>-0.16609892885360136</v>
      </c>
      <c r="G28" s="67">
        <v>135</v>
      </c>
      <c r="H28" s="25">
        <v>18</v>
      </c>
      <c r="I28" s="66">
        <f t="shared" si="1"/>
        <v>7.5</v>
      </c>
      <c r="J28" s="66">
        <v>2</v>
      </c>
      <c r="K28" s="66">
        <v>7</v>
      </c>
      <c r="L28" s="67">
        <v>43834</v>
      </c>
      <c r="M28" s="67">
        <v>9108</v>
      </c>
      <c r="N28" s="65">
        <v>44316</v>
      </c>
      <c r="O28" s="64" t="s">
        <v>43</v>
      </c>
      <c r="P28" s="61"/>
      <c r="Q28" s="73"/>
      <c r="R28" s="73"/>
      <c r="S28" s="73"/>
      <c r="T28" s="73"/>
      <c r="U28" s="73"/>
      <c r="V28" s="74"/>
      <c r="W28" s="75"/>
      <c r="X28" s="75"/>
      <c r="Y28" s="60"/>
      <c r="Z28" s="74"/>
    </row>
    <row r="29" spans="1:26" ht="25.35" customHeight="1">
      <c r="A29" s="63">
        <v>15</v>
      </c>
      <c r="B29" s="63">
        <v>17</v>
      </c>
      <c r="C29" s="68" t="s">
        <v>566</v>
      </c>
      <c r="D29" s="67">
        <v>583.85</v>
      </c>
      <c r="E29" s="67">
        <v>404.89</v>
      </c>
      <c r="F29" s="70">
        <f>(D29-E29)/E29</f>
        <v>0.44199659166687261</v>
      </c>
      <c r="G29" s="67">
        <v>105</v>
      </c>
      <c r="H29" s="66">
        <v>14</v>
      </c>
      <c r="I29" s="66">
        <f t="shared" si="1"/>
        <v>7.5</v>
      </c>
      <c r="J29" s="66">
        <v>2</v>
      </c>
      <c r="K29" s="66">
        <v>6</v>
      </c>
      <c r="L29" s="67">
        <v>25641.4</v>
      </c>
      <c r="M29" s="67">
        <v>4270</v>
      </c>
      <c r="N29" s="65">
        <v>44323</v>
      </c>
      <c r="O29" s="64" t="s">
        <v>56</v>
      </c>
      <c r="P29" s="61"/>
      <c r="Q29" s="73"/>
      <c r="R29" s="73"/>
      <c r="S29" s="73"/>
      <c r="T29" s="73"/>
      <c r="U29" s="73"/>
      <c r="V29" s="74"/>
      <c r="W29" s="75"/>
      <c r="X29" s="75"/>
      <c r="Y29" s="60"/>
      <c r="Z29" s="74"/>
    </row>
    <row r="30" spans="1:26" ht="25.35" customHeight="1">
      <c r="A30" s="63">
        <v>16</v>
      </c>
      <c r="B30" s="63">
        <v>11</v>
      </c>
      <c r="C30" s="26" t="s">
        <v>555</v>
      </c>
      <c r="D30" s="67">
        <v>556</v>
      </c>
      <c r="E30" s="67">
        <v>1202.3800000000001</v>
      </c>
      <c r="F30" s="70">
        <f>(D30-E30)/E30</f>
        <v>-0.53758379214557794</v>
      </c>
      <c r="G30" s="67">
        <v>124</v>
      </c>
      <c r="H30" s="66">
        <v>17</v>
      </c>
      <c r="I30" s="66">
        <f t="shared" si="1"/>
        <v>7.2941176470588234</v>
      </c>
      <c r="J30" s="66">
        <v>6</v>
      </c>
      <c r="K30" s="66">
        <v>3</v>
      </c>
      <c r="L30" s="67">
        <v>3853.05</v>
      </c>
      <c r="M30" s="67">
        <v>771</v>
      </c>
      <c r="N30" s="65">
        <v>44344</v>
      </c>
      <c r="O30" s="64" t="s">
        <v>556</v>
      </c>
      <c r="P30" s="61"/>
      <c r="Q30" s="73"/>
      <c r="R30" s="73"/>
      <c r="S30" s="73"/>
      <c r="T30" s="73"/>
      <c r="U30" s="73"/>
      <c r="V30" s="74"/>
      <c r="W30" s="75"/>
      <c r="X30" s="60"/>
      <c r="Y30" s="75"/>
      <c r="Z30" s="74"/>
    </row>
    <row r="31" spans="1:26" ht="25.35" customHeight="1">
      <c r="A31" s="63">
        <v>17</v>
      </c>
      <c r="B31" s="77" t="s">
        <v>34</v>
      </c>
      <c r="C31" s="68" t="s">
        <v>554</v>
      </c>
      <c r="D31" s="67">
        <v>518</v>
      </c>
      <c r="E31" s="66" t="s">
        <v>36</v>
      </c>
      <c r="F31" s="70" t="s">
        <v>36</v>
      </c>
      <c r="G31" s="67">
        <v>88</v>
      </c>
      <c r="H31" s="66">
        <v>19</v>
      </c>
      <c r="I31" s="66">
        <f t="shared" si="1"/>
        <v>4.6315789473684212</v>
      </c>
      <c r="J31" s="66">
        <v>7</v>
      </c>
      <c r="K31" s="66">
        <v>1</v>
      </c>
      <c r="L31" s="67">
        <v>1618</v>
      </c>
      <c r="M31" s="67">
        <v>888</v>
      </c>
      <c r="N31" s="65">
        <v>44358</v>
      </c>
      <c r="O31" s="64" t="s">
        <v>80</v>
      </c>
      <c r="P31" s="61"/>
      <c r="Q31" s="73"/>
      <c r="R31" s="73"/>
      <c r="S31" s="73"/>
      <c r="T31" s="73"/>
      <c r="U31" s="73"/>
      <c r="V31" s="74"/>
      <c r="W31" s="75"/>
      <c r="X31" s="74"/>
      <c r="Y31" s="60"/>
      <c r="Z31" s="75"/>
    </row>
    <row r="32" spans="1:26" ht="25.35" customHeight="1">
      <c r="A32" s="63">
        <v>18</v>
      </c>
      <c r="B32" s="63">
        <v>18</v>
      </c>
      <c r="C32" s="13" t="s">
        <v>216</v>
      </c>
      <c r="D32" s="67">
        <v>469.5</v>
      </c>
      <c r="E32" s="67">
        <v>388.5</v>
      </c>
      <c r="F32" s="70">
        <f>(D32-E32)/E32</f>
        <v>0.20849420849420849</v>
      </c>
      <c r="G32" s="67">
        <v>84</v>
      </c>
      <c r="H32" s="66">
        <v>7</v>
      </c>
      <c r="I32" s="66">
        <f t="shared" si="1"/>
        <v>12</v>
      </c>
      <c r="J32" s="66">
        <v>2</v>
      </c>
      <c r="K32" s="66">
        <v>6</v>
      </c>
      <c r="L32" s="67">
        <v>22609</v>
      </c>
      <c r="M32" s="67">
        <v>3963</v>
      </c>
      <c r="N32" s="65">
        <v>44323</v>
      </c>
      <c r="O32" s="64" t="s">
        <v>43</v>
      </c>
      <c r="P32" s="61"/>
      <c r="Q32" s="73"/>
      <c r="R32" s="73"/>
      <c r="S32" s="73"/>
      <c r="T32" s="73"/>
      <c r="U32" s="73"/>
      <c r="V32" s="74"/>
      <c r="W32" s="21"/>
      <c r="X32" s="74"/>
      <c r="Y32" s="60"/>
      <c r="Z32" s="75"/>
    </row>
    <row r="33" spans="1:26" ht="25.35" customHeight="1">
      <c r="A33" s="63">
        <v>19</v>
      </c>
      <c r="B33" s="63">
        <v>27</v>
      </c>
      <c r="C33" s="26" t="s">
        <v>327</v>
      </c>
      <c r="D33" s="67">
        <v>383.85</v>
      </c>
      <c r="E33" s="67">
        <v>160.75</v>
      </c>
      <c r="F33" s="70">
        <f>(D33-E33)/E33</f>
        <v>1.3878693623639193</v>
      </c>
      <c r="G33" s="67">
        <v>170</v>
      </c>
      <c r="H33" s="66">
        <v>11</v>
      </c>
      <c r="I33" s="66">
        <f t="shared" si="1"/>
        <v>15.454545454545455</v>
      </c>
      <c r="J33" s="66">
        <v>3</v>
      </c>
      <c r="K33" s="66" t="s">
        <v>36</v>
      </c>
      <c r="L33" s="67">
        <v>115810.42</v>
      </c>
      <c r="M33" s="67">
        <v>23499</v>
      </c>
      <c r="N33" s="65">
        <v>44106</v>
      </c>
      <c r="O33" s="64" t="s">
        <v>50</v>
      </c>
      <c r="P33" s="61"/>
      <c r="Q33" s="73"/>
      <c r="R33" s="73"/>
      <c r="S33" s="73"/>
      <c r="T33" s="73"/>
      <c r="U33" s="73"/>
      <c r="V33" s="74"/>
      <c r="W33" s="21"/>
      <c r="X33" s="74"/>
      <c r="Y33" s="60"/>
      <c r="Z33" s="75"/>
    </row>
    <row r="34" spans="1:26" ht="25.35" customHeight="1">
      <c r="A34" s="63">
        <v>20</v>
      </c>
      <c r="B34" s="63">
        <v>25</v>
      </c>
      <c r="C34" s="55" t="s">
        <v>305</v>
      </c>
      <c r="D34" s="67">
        <v>371</v>
      </c>
      <c r="E34" s="67">
        <v>235.32</v>
      </c>
      <c r="F34" s="70">
        <f>(D34-E34)/E34</f>
        <v>0.57657657657657657</v>
      </c>
      <c r="G34" s="67">
        <v>76</v>
      </c>
      <c r="H34" s="66" t="s">
        <v>36</v>
      </c>
      <c r="I34" s="66" t="s">
        <v>36</v>
      </c>
      <c r="J34" s="66">
        <v>3</v>
      </c>
      <c r="K34" s="66">
        <v>5</v>
      </c>
      <c r="L34" s="67">
        <v>3938.32</v>
      </c>
      <c r="M34" s="67">
        <v>771</v>
      </c>
      <c r="N34" s="65">
        <v>44330</v>
      </c>
      <c r="O34" s="64" t="s">
        <v>82</v>
      </c>
      <c r="P34" s="61"/>
      <c r="Q34" s="73"/>
      <c r="R34" s="73"/>
      <c r="S34" s="73"/>
      <c r="T34" s="73"/>
      <c r="U34" s="73"/>
      <c r="V34" s="74"/>
      <c r="W34" s="75"/>
      <c r="X34" s="74"/>
      <c r="Y34" s="60"/>
      <c r="Z34" s="75"/>
    </row>
    <row r="35" spans="1:26" ht="25.35" customHeight="1">
      <c r="A35" s="41"/>
      <c r="B35" s="41"/>
      <c r="C35" s="52" t="s">
        <v>66</v>
      </c>
      <c r="D35" s="62">
        <f ca="1">SUM(D23:D37)</f>
        <v>499194.24</v>
      </c>
      <c r="E35" s="62">
        <f ca="1">SUM(E23:E37)</f>
        <v>441687.75000000012</v>
      </c>
      <c r="F35" s="72">
        <f ca="1">(D35-E35)/E35</f>
        <v>0.13019715851299896</v>
      </c>
      <c r="G35" s="62">
        <f ca="1">SUM(G23:G37)</f>
        <v>119755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9" t="s">
        <v>36</v>
      </c>
      <c r="C37" s="27" t="s">
        <v>544</v>
      </c>
      <c r="D37" s="67">
        <v>366.5</v>
      </c>
      <c r="E37" s="66" t="s">
        <v>36</v>
      </c>
      <c r="F37" s="66" t="s">
        <v>36</v>
      </c>
      <c r="G37" s="67">
        <v>237</v>
      </c>
      <c r="H37" s="25">
        <v>10</v>
      </c>
      <c r="I37" s="66">
        <f>G37/H37</f>
        <v>23.7</v>
      </c>
      <c r="J37" s="66">
        <v>3</v>
      </c>
      <c r="K37" s="66" t="s">
        <v>36</v>
      </c>
      <c r="L37" s="67">
        <v>72304.36</v>
      </c>
      <c r="M37" s="67">
        <v>16178</v>
      </c>
      <c r="N37" s="65">
        <v>43749</v>
      </c>
      <c r="O37" s="64" t="s">
        <v>41</v>
      </c>
      <c r="P37" s="61"/>
      <c r="Q37" s="73"/>
      <c r="R37" s="73"/>
      <c r="S37" s="73"/>
      <c r="T37" s="73"/>
      <c r="U37" s="73"/>
      <c r="V37" s="74"/>
      <c r="W37" s="21"/>
      <c r="X37" s="74"/>
      <c r="Y37" s="60"/>
      <c r="Z37" s="75"/>
    </row>
    <row r="38" spans="1:26" ht="25.35" customHeight="1">
      <c r="A38" s="63">
        <v>22</v>
      </c>
      <c r="B38" s="76">
        <v>38</v>
      </c>
      <c r="C38" s="27" t="s">
        <v>328</v>
      </c>
      <c r="D38" s="67">
        <v>305.64999999999998</v>
      </c>
      <c r="E38" s="67">
        <v>37.700000000000003</v>
      </c>
      <c r="F38" s="70">
        <f>(D38-E38)/E38</f>
        <v>7.1074270557029173</v>
      </c>
      <c r="G38" s="67">
        <v>98</v>
      </c>
      <c r="H38" s="66">
        <v>4</v>
      </c>
      <c r="I38" s="66">
        <f t="shared" ref="I38:I46" si="2">G38/H38</f>
        <v>24.5</v>
      </c>
      <c r="J38" s="66">
        <v>1</v>
      </c>
      <c r="K38" s="66" t="s">
        <v>36</v>
      </c>
      <c r="L38" s="67">
        <v>66569.37</v>
      </c>
      <c r="M38" s="67">
        <v>14337</v>
      </c>
      <c r="N38" s="65">
        <v>44113</v>
      </c>
      <c r="O38" s="64" t="s">
        <v>41</v>
      </c>
      <c r="P38" s="61"/>
      <c r="R38" s="54"/>
      <c r="T38" s="61"/>
      <c r="U38" s="60"/>
      <c r="V38" s="60"/>
      <c r="W38" s="61"/>
      <c r="X38" s="60"/>
      <c r="Y38" s="60"/>
      <c r="Z38" s="60"/>
    </row>
    <row r="39" spans="1:26" ht="25.35" customHeight="1">
      <c r="A39" s="63">
        <v>23</v>
      </c>
      <c r="B39" s="63">
        <v>16</v>
      </c>
      <c r="C39" s="27" t="s">
        <v>458</v>
      </c>
      <c r="D39" s="67">
        <v>279</v>
      </c>
      <c r="E39" s="67">
        <v>611</v>
      </c>
      <c r="F39" s="70">
        <f>(D39-E39)/E39</f>
        <v>-0.54337152209492634</v>
      </c>
      <c r="G39" s="67">
        <v>41</v>
      </c>
      <c r="H39" s="66">
        <v>2</v>
      </c>
      <c r="I39" s="66">
        <f t="shared" si="2"/>
        <v>20.5</v>
      </c>
      <c r="J39" s="66">
        <v>2</v>
      </c>
      <c r="K39" s="66">
        <v>7</v>
      </c>
      <c r="L39" s="67">
        <v>22777.82</v>
      </c>
      <c r="M39" s="67">
        <v>4107</v>
      </c>
      <c r="N39" s="65">
        <v>44316</v>
      </c>
      <c r="O39" s="64" t="s">
        <v>50</v>
      </c>
      <c r="P39" s="61"/>
      <c r="R39" s="54"/>
      <c r="T39" s="61"/>
      <c r="U39" s="60"/>
      <c r="V39" s="60"/>
      <c r="W39" s="60"/>
      <c r="X39" s="61"/>
      <c r="Y39" s="60"/>
      <c r="Z39" s="60"/>
    </row>
    <row r="40" spans="1:26" ht="25.35" customHeight="1">
      <c r="A40" s="63">
        <v>24</v>
      </c>
      <c r="B40" s="76">
        <v>8</v>
      </c>
      <c r="C40" s="26" t="s">
        <v>577</v>
      </c>
      <c r="D40" s="67">
        <v>223</v>
      </c>
      <c r="E40" s="66">
        <v>1736.44</v>
      </c>
      <c r="F40" s="70">
        <f>(D40-E40)/E40</f>
        <v>-0.87157632858031375</v>
      </c>
      <c r="G40" s="67">
        <v>40</v>
      </c>
      <c r="H40" s="66">
        <v>12</v>
      </c>
      <c r="I40" s="66">
        <f t="shared" si="2"/>
        <v>3.3333333333333335</v>
      </c>
      <c r="J40" s="66">
        <v>5</v>
      </c>
      <c r="K40" s="66">
        <v>2</v>
      </c>
      <c r="L40" s="67">
        <v>1959.44</v>
      </c>
      <c r="M40" s="67">
        <v>340</v>
      </c>
      <c r="N40" s="65">
        <v>44351</v>
      </c>
      <c r="O40" s="64" t="s">
        <v>50</v>
      </c>
      <c r="P40" s="61"/>
      <c r="R40" s="54"/>
      <c r="T40" s="61"/>
      <c r="U40" s="60"/>
      <c r="V40" s="60"/>
      <c r="W40" s="61"/>
      <c r="X40" s="60"/>
      <c r="Y40" s="60"/>
      <c r="Z40" s="60"/>
    </row>
    <row r="41" spans="1:26" ht="25.35" customHeight="1">
      <c r="A41" s="63">
        <v>25</v>
      </c>
      <c r="B41" s="76">
        <v>22</v>
      </c>
      <c r="C41" s="27" t="s">
        <v>448</v>
      </c>
      <c r="D41" s="67">
        <v>206</v>
      </c>
      <c r="E41" s="67">
        <v>272</v>
      </c>
      <c r="F41" s="70">
        <f>(D41-E41)/E41</f>
        <v>-0.24264705882352941</v>
      </c>
      <c r="G41" s="67">
        <v>44</v>
      </c>
      <c r="H41" s="66">
        <v>4</v>
      </c>
      <c r="I41" s="66">
        <f t="shared" si="2"/>
        <v>11</v>
      </c>
      <c r="J41" s="66">
        <v>2</v>
      </c>
      <c r="K41" s="66">
        <v>7</v>
      </c>
      <c r="L41" s="67">
        <v>27465.919999999998</v>
      </c>
      <c r="M41" s="67">
        <v>4839</v>
      </c>
      <c r="N41" s="65">
        <v>44316</v>
      </c>
      <c r="O41" s="64" t="s">
        <v>80</v>
      </c>
      <c r="P41" s="61"/>
      <c r="R41" s="54"/>
      <c r="T41" s="61"/>
      <c r="U41" s="60"/>
      <c r="V41" s="60"/>
      <c r="W41" s="61"/>
      <c r="X41" s="60"/>
      <c r="Y41" s="60"/>
      <c r="Z41" s="60"/>
    </row>
    <row r="42" spans="1:26" ht="25.35" customHeight="1">
      <c r="A42" s="63">
        <v>26</v>
      </c>
      <c r="B42" s="69" t="s">
        <v>36</v>
      </c>
      <c r="C42" s="55" t="s">
        <v>479</v>
      </c>
      <c r="D42" s="67">
        <v>192</v>
      </c>
      <c r="E42" s="66" t="s">
        <v>36</v>
      </c>
      <c r="F42" s="66" t="s">
        <v>36</v>
      </c>
      <c r="G42" s="67">
        <v>120</v>
      </c>
      <c r="H42" s="25">
        <v>4</v>
      </c>
      <c r="I42" s="66">
        <f t="shared" si="2"/>
        <v>30</v>
      </c>
      <c r="J42" s="66">
        <v>2</v>
      </c>
      <c r="K42" s="66" t="s">
        <v>36</v>
      </c>
      <c r="L42" s="67">
        <v>89744</v>
      </c>
      <c r="M42" s="67">
        <v>20910</v>
      </c>
      <c r="N42" s="65">
        <v>43875</v>
      </c>
      <c r="O42" s="64" t="s">
        <v>50</v>
      </c>
      <c r="P42" s="61"/>
      <c r="Q42" s="73"/>
      <c r="R42" s="73"/>
      <c r="S42" s="73"/>
      <c r="T42" s="73"/>
      <c r="U42" s="73"/>
      <c r="V42" s="74"/>
      <c r="W42" s="75"/>
      <c r="X42" s="74"/>
      <c r="Y42" s="60"/>
      <c r="Z42" s="75"/>
    </row>
    <row r="43" spans="1:26" ht="25.35" customHeight="1">
      <c r="A43" s="63">
        <v>27</v>
      </c>
      <c r="B43" s="69" t="s">
        <v>36</v>
      </c>
      <c r="C43" s="55" t="s">
        <v>558</v>
      </c>
      <c r="D43" s="67">
        <v>123</v>
      </c>
      <c r="E43" s="66" t="s">
        <v>36</v>
      </c>
      <c r="F43" s="66" t="s">
        <v>36</v>
      </c>
      <c r="G43" s="67">
        <v>77</v>
      </c>
      <c r="H43" s="25">
        <v>12</v>
      </c>
      <c r="I43" s="66">
        <f t="shared" si="2"/>
        <v>6.416666666666667</v>
      </c>
      <c r="J43" s="66">
        <v>3</v>
      </c>
      <c r="K43" s="66" t="s">
        <v>36</v>
      </c>
      <c r="L43" s="67">
        <v>44001.68</v>
      </c>
      <c r="M43" s="67">
        <v>10374</v>
      </c>
      <c r="N43" s="65">
        <v>43763</v>
      </c>
      <c r="O43" s="64" t="s">
        <v>41</v>
      </c>
      <c r="P43" s="61"/>
      <c r="Q43" s="73"/>
      <c r="R43" s="73"/>
      <c r="S43" s="73"/>
      <c r="T43" s="73"/>
      <c r="U43" s="73"/>
      <c r="V43" s="74"/>
      <c r="W43" s="75"/>
      <c r="X43" s="74"/>
      <c r="Y43" s="75"/>
      <c r="Z43" s="60"/>
    </row>
    <row r="44" spans="1:26" ht="25.35" customHeight="1">
      <c r="A44" s="63">
        <v>28</v>
      </c>
      <c r="B44" s="23">
        <v>41</v>
      </c>
      <c r="C44" s="68" t="s">
        <v>569</v>
      </c>
      <c r="D44" s="67">
        <v>42.5</v>
      </c>
      <c r="E44" s="66">
        <v>14</v>
      </c>
      <c r="F44" s="70">
        <f>(D44-E44)/E44</f>
        <v>2.0357142857142856</v>
      </c>
      <c r="G44" s="67">
        <v>10</v>
      </c>
      <c r="H44" s="25">
        <v>2</v>
      </c>
      <c r="I44" s="66">
        <f t="shared" si="2"/>
        <v>5</v>
      </c>
      <c r="J44" s="66">
        <v>2</v>
      </c>
      <c r="K44" s="66">
        <v>2</v>
      </c>
      <c r="L44" s="67">
        <v>56.5</v>
      </c>
      <c r="M44" s="67">
        <v>12</v>
      </c>
      <c r="N44" s="65">
        <v>44351</v>
      </c>
      <c r="O44" s="53" t="s">
        <v>570</v>
      </c>
      <c r="P44" s="61"/>
      <c r="Q44" s="73"/>
      <c r="R44" s="73"/>
      <c r="S44" s="73"/>
      <c r="T44" s="73"/>
      <c r="U44" s="73"/>
      <c r="V44" s="74"/>
      <c r="W44" s="75"/>
      <c r="X44" s="74"/>
      <c r="Y44" s="75"/>
      <c r="Z44" s="60"/>
    </row>
    <row r="45" spans="1:26" ht="25.35" customHeight="1">
      <c r="A45" s="63">
        <v>29</v>
      </c>
      <c r="B45" s="63">
        <v>28</v>
      </c>
      <c r="C45" s="71" t="s">
        <v>552</v>
      </c>
      <c r="D45" s="67">
        <v>32</v>
      </c>
      <c r="E45" s="67">
        <v>116.8</v>
      </c>
      <c r="F45" s="70">
        <f>(D45-E45)/E45</f>
        <v>-0.72602739726027399</v>
      </c>
      <c r="G45" s="67">
        <v>7</v>
      </c>
      <c r="H45" s="66">
        <v>3</v>
      </c>
      <c r="I45" s="66">
        <f t="shared" si="2"/>
        <v>2.3333333333333335</v>
      </c>
      <c r="J45" s="66">
        <v>1</v>
      </c>
      <c r="K45" s="66">
        <v>6</v>
      </c>
      <c r="L45" s="67">
        <v>14911</v>
      </c>
      <c r="M45" s="67">
        <v>2382</v>
      </c>
      <c r="N45" s="65">
        <v>44323</v>
      </c>
      <c r="O45" s="64" t="s">
        <v>84</v>
      </c>
      <c r="P45" s="61"/>
      <c r="Q45" s="73"/>
      <c r="R45" s="73"/>
      <c r="S45" s="73"/>
      <c r="T45" s="73"/>
      <c r="U45" s="73"/>
      <c r="V45" s="74"/>
      <c r="W45" s="75"/>
      <c r="X45" s="74"/>
      <c r="Y45" s="75"/>
      <c r="Z45" s="60"/>
    </row>
    <row r="46" spans="1:26" ht="25.35" customHeight="1">
      <c r="A46" s="63">
        <v>30</v>
      </c>
      <c r="B46" s="23">
        <v>40</v>
      </c>
      <c r="C46" s="68" t="s">
        <v>459</v>
      </c>
      <c r="D46" s="67">
        <v>24</v>
      </c>
      <c r="E46" s="66">
        <v>24</v>
      </c>
      <c r="F46" s="70">
        <f>(D46-E46)/E46</f>
        <v>0</v>
      </c>
      <c r="G46" s="67">
        <v>7</v>
      </c>
      <c r="H46" s="25">
        <v>1</v>
      </c>
      <c r="I46" s="66">
        <f t="shared" si="2"/>
        <v>7</v>
      </c>
      <c r="J46" s="66">
        <v>1</v>
      </c>
      <c r="K46" s="66" t="s">
        <v>36</v>
      </c>
      <c r="L46" s="67">
        <v>49186</v>
      </c>
      <c r="M46" s="67">
        <v>9170</v>
      </c>
      <c r="N46" s="65">
        <v>43805</v>
      </c>
      <c r="O46" s="64" t="s">
        <v>50</v>
      </c>
      <c r="P46" s="61"/>
      <c r="Q46" s="73"/>
      <c r="R46" s="73"/>
      <c r="S46" s="73"/>
      <c r="T46" s="73"/>
      <c r="U46" s="73"/>
      <c r="V46" s="74"/>
      <c r="W46" s="75"/>
      <c r="X46" s="74"/>
      <c r="Y46" s="75"/>
      <c r="Z46" s="60"/>
    </row>
    <row r="47" spans="1:26" ht="25.35" customHeight="1">
      <c r="A47" s="41"/>
      <c r="B47" s="41"/>
      <c r="C47" s="52" t="s">
        <v>90</v>
      </c>
      <c r="D47" s="62">
        <f ca="1">SUM(D35:D49)</f>
        <v>880800.52</v>
      </c>
      <c r="E47" s="62">
        <f ca="1">SUM(E35:E49)</f>
        <v>985772.75000000023</v>
      </c>
      <c r="F47" s="20">
        <f ca="1">(D47-E47)/E47</f>
        <v>-0.19854878239742518</v>
      </c>
      <c r="G47" s="62">
        <f ca="1">SUM(G35:G49)</f>
        <v>290595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3" t="s">
        <v>34</v>
      </c>
      <c r="C49" s="68" t="s">
        <v>571</v>
      </c>
      <c r="D49" s="67">
        <v>9</v>
      </c>
      <c r="E49" s="66" t="s">
        <v>36</v>
      </c>
      <c r="F49" s="66" t="s">
        <v>36</v>
      </c>
      <c r="G49" s="67">
        <v>3</v>
      </c>
      <c r="H49" s="66">
        <v>1</v>
      </c>
      <c r="I49" s="66">
        <f>G49/H49</f>
        <v>3</v>
      </c>
      <c r="J49" s="66">
        <v>1</v>
      </c>
      <c r="K49" s="66">
        <v>1</v>
      </c>
      <c r="L49" s="67">
        <v>9</v>
      </c>
      <c r="M49" s="67">
        <v>3</v>
      </c>
      <c r="N49" s="65">
        <v>44361</v>
      </c>
      <c r="O49" s="53" t="s">
        <v>570</v>
      </c>
      <c r="P49" s="61"/>
      <c r="R49" s="54"/>
      <c r="T49" s="61"/>
      <c r="U49" s="60"/>
      <c r="V49" s="60"/>
      <c r="W49" s="60"/>
      <c r="X49" s="61"/>
      <c r="Y49" s="60"/>
      <c r="Z49" s="60"/>
    </row>
    <row r="50" spans="1:26" ht="24.6" customHeight="1">
      <c r="A50" s="63">
        <v>32</v>
      </c>
      <c r="B50" s="63" t="s">
        <v>34</v>
      </c>
      <c r="C50" s="68" t="s">
        <v>578</v>
      </c>
      <c r="D50" s="67">
        <v>8</v>
      </c>
      <c r="E50" s="66" t="s">
        <v>36</v>
      </c>
      <c r="F50" s="66" t="s">
        <v>36</v>
      </c>
      <c r="G50" s="67">
        <v>2</v>
      </c>
      <c r="H50" s="66">
        <v>1</v>
      </c>
      <c r="I50" s="66">
        <f>G50/H50</f>
        <v>2</v>
      </c>
      <c r="J50" s="66">
        <v>1</v>
      </c>
      <c r="K50" s="66">
        <v>1</v>
      </c>
      <c r="L50" s="67">
        <v>8</v>
      </c>
      <c r="M50" s="67">
        <v>2</v>
      </c>
      <c r="N50" s="65">
        <v>44361</v>
      </c>
      <c r="O50" s="64" t="s">
        <v>570</v>
      </c>
      <c r="P50" s="61"/>
      <c r="R50" s="54"/>
      <c r="T50" s="61"/>
      <c r="U50" s="60"/>
      <c r="V50" s="60"/>
      <c r="W50" s="60"/>
      <c r="X50" s="60"/>
      <c r="Y50" s="61"/>
      <c r="Z50" s="60"/>
    </row>
    <row r="51" spans="1:26" ht="24.6" customHeight="1">
      <c r="A51" s="63">
        <v>33</v>
      </c>
      <c r="B51" s="63">
        <v>34</v>
      </c>
      <c r="C51" s="68" t="s">
        <v>536</v>
      </c>
      <c r="D51" s="67">
        <v>7</v>
      </c>
      <c r="E51" s="67">
        <v>78.099999999999994</v>
      </c>
      <c r="F51" s="70">
        <f>(D51-E51)/E51</f>
        <v>-0.91037131882202305</v>
      </c>
      <c r="G51" s="67">
        <v>1</v>
      </c>
      <c r="H51" s="66">
        <v>1</v>
      </c>
      <c r="I51" s="66">
        <f>G51/H51</f>
        <v>1</v>
      </c>
      <c r="J51" s="66">
        <v>1</v>
      </c>
      <c r="K51" s="66">
        <v>4</v>
      </c>
      <c r="L51" s="67">
        <v>4995.6799999999994</v>
      </c>
      <c r="M51" s="67">
        <v>797</v>
      </c>
      <c r="N51" s="65">
        <v>44337</v>
      </c>
      <c r="O51" s="64" t="s">
        <v>50</v>
      </c>
      <c r="P51" s="61"/>
      <c r="R51" s="54"/>
      <c r="T51" s="61"/>
      <c r="U51" s="60"/>
      <c r="V51" s="60"/>
      <c r="W51" s="60"/>
      <c r="X51" s="60"/>
      <c r="Y51" s="61"/>
      <c r="Z51" s="60"/>
    </row>
    <row r="52" spans="1:26" ht="25.35" customHeight="1">
      <c r="A52" s="41"/>
      <c r="B52" s="41"/>
      <c r="C52" s="52" t="s">
        <v>208</v>
      </c>
      <c r="D52" s="62">
        <f ca="1">SUM(D47:D51)</f>
        <v>880824.52</v>
      </c>
      <c r="E52" s="62">
        <f ca="1">SUM(E47:E51)</f>
        <v>629688.71000000008</v>
      </c>
      <c r="F52" s="20">
        <f ca="1">(D52-E52)/E52</f>
        <v>0.39882533387012753</v>
      </c>
      <c r="G52" s="62">
        <f ca="1">SUM(G47:G51)</f>
        <v>194113</v>
      </c>
      <c r="H52" s="62"/>
      <c r="I52" s="43"/>
      <c r="J52" s="42"/>
      <c r="K52" s="44"/>
      <c r="L52" s="45"/>
      <c r="M52" s="49"/>
      <c r="N52" s="46"/>
      <c r="O52" s="53"/>
    </row>
    <row r="53" spans="1:26" ht="23.1" customHeight="1"/>
    <row r="54" spans="1:26" ht="17.25" customHeight="1"/>
    <row r="68" spans="16:18">
      <c r="R68" s="61"/>
    </row>
    <row r="71" spans="16:18">
      <c r="P71" s="61"/>
    </row>
    <row r="75" spans="16:18" ht="12" customHeight="1"/>
  </sheetData>
  <sortState xmlns:xlrd2="http://schemas.microsoft.com/office/spreadsheetml/2017/richdata2" ref="B13:O51">
    <sortCondition descending="1" ref="D13:D51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E5B31-83E6-45CE-B5E3-0FE71C619D67}">
  <dimension ref="A1:Z86"/>
  <sheetViews>
    <sheetView topLeftCell="A28" zoomScale="60" zoomScaleNormal="60" workbookViewId="0">
      <selection activeCell="L43" sqref="L43:M43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1.44140625" style="1" customWidth="1"/>
    <col min="24" max="24" width="13.6640625" style="1" customWidth="1"/>
    <col min="25" max="25" width="14.88671875" style="1" customWidth="1"/>
    <col min="26" max="26" width="12" style="1" bestFit="1" customWidth="1"/>
    <col min="27" max="16384" width="8.88671875" style="1"/>
  </cols>
  <sheetData>
    <row r="1" spans="1:26" ht="19.5" customHeight="1">
      <c r="E1" s="30" t="s">
        <v>579</v>
      </c>
      <c r="F1" s="30"/>
      <c r="G1" s="30"/>
      <c r="H1" s="30"/>
      <c r="I1" s="30"/>
    </row>
    <row r="2" spans="1:26" ht="19.5" customHeight="1">
      <c r="E2" s="30" t="s">
        <v>580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574</v>
      </c>
      <c r="E6" s="32" t="s">
        <v>581</v>
      </c>
      <c r="F6" s="212"/>
      <c r="G6" s="32" t="s">
        <v>574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 ht="21.6">
      <c r="A10" s="207"/>
      <c r="B10" s="207"/>
      <c r="C10" s="212"/>
      <c r="D10" s="84" t="s">
        <v>575</v>
      </c>
      <c r="E10" s="84" t="s">
        <v>582</v>
      </c>
      <c r="F10" s="212"/>
      <c r="G10" s="84" t="s">
        <v>575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X12" s="60"/>
      <c r="Y12" s="4"/>
      <c r="Z12" s="2"/>
    </row>
    <row r="13" spans="1:26" ht="25.35" customHeight="1">
      <c r="A13" s="63">
        <v>1</v>
      </c>
      <c r="B13" s="63" t="s">
        <v>34</v>
      </c>
      <c r="C13" s="68" t="s">
        <v>487</v>
      </c>
      <c r="D13" s="67">
        <v>34372.480000000003</v>
      </c>
      <c r="E13" s="66" t="s">
        <v>36</v>
      </c>
      <c r="F13" s="66" t="s">
        <v>36</v>
      </c>
      <c r="G13" s="67">
        <v>5586</v>
      </c>
      <c r="H13" s="66">
        <v>246</v>
      </c>
      <c r="I13" s="66">
        <f t="shared" ref="I13:I22" si="0">G13/H13</f>
        <v>22.707317073170731</v>
      </c>
      <c r="J13" s="66">
        <v>14</v>
      </c>
      <c r="K13" s="66">
        <v>1</v>
      </c>
      <c r="L13" s="67">
        <v>38517.01</v>
      </c>
      <c r="M13" s="67">
        <v>6224</v>
      </c>
      <c r="N13" s="65">
        <v>44351</v>
      </c>
      <c r="O13" s="64" t="s">
        <v>56</v>
      </c>
      <c r="P13" s="61"/>
      <c r="R13" s="54"/>
      <c r="T13" s="61"/>
      <c r="U13" s="60"/>
      <c r="V13" s="60"/>
      <c r="W13" s="60"/>
      <c r="X13" s="60"/>
      <c r="Y13" s="60"/>
      <c r="Z13" s="61"/>
    </row>
    <row r="14" spans="1:26" ht="25.35" customHeight="1">
      <c r="A14" s="63">
        <v>2</v>
      </c>
      <c r="B14" s="63" t="s">
        <v>34</v>
      </c>
      <c r="C14" s="68" t="s">
        <v>331</v>
      </c>
      <c r="D14" s="67">
        <v>16922.28</v>
      </c>
      <c r="E14" s="66" t="s">
        <v>36</v>
      </c>
      <c r="F14" s="66" t="s">
        <v>36</v>
      </c>
      <c r="G14" s="67">
        <v>3910</v>
      </c>
      <c r="H14" s="66">
        <v>321</v>
      </c>
      <c r="I14" s="66">
        <f t="shared" si="0"/>
        <v>12.180685358255452</v>
      </c>
      <c r="J14" s="66">
        <v>17</v>
      </c>
      <c r="K14" s="66">
        <v>1</v>
      </c>
      <c r="L14" s="67">
        <v>17756</v>
      </c>
      <c r="M14" s="67">
        <v>4077</v>
      </c>
      <c r="N14" s="65">
        <v>44351</v>
      </c>
      <c r="O14" s="64" t="s">
        <v>37</v>
      </c>
      <c r="P14" s="61"/>
      <c r="R14" s="54"/>
      <c r="T14" s="61"/>
      <c r="U14" s="60"/>
      <c r="V14" s="60"/>
      <c r="W14" s="60"/>
      <c r="X14" s="60"/>
      <c r="Y14" s="60"/>
      <c r="Z14" s="61"/>
    </row>
    <row r="15" spans="1:26" ht="25.35" customHeight="1">
      <c r="A15" s="63">
        <v>3</v>
      </c>
      <c r="B15" s="63">
        <v>1</v>
      </c>
      <c r="C15" s="68" t="s">
        <v>393</v>
      </c>
      <c r="D15" s="67">
        <v>15746.63</v>
      </c>
      <c r="E15" s="67">
        <v>39614.730000000003</v>
      </c>
      <c r="F15" s="70">
        <f>(D15-E15)/E15</f>
        <v>-0.60250568412305228</v>
      </c>
      <c r="G15" s="67">
        <v>2419</v>
      </c>
      <c r="H15" s="66">
        <v>226</v>
      </c>
      <c r="I15" s="66">
        <f t="shared" si="0"/>
        <v>10.70353982300885</v>
      </c>
      <c r="J15" s="66">
        <v>10</v>
      </c>
      <c r="K15" s="66">
        <v>2</v>
      </c>
      <c r="L15" s="67">
        <v>61005</v>
      </c>
      <c r="M15" s="67">
        <v>9175</v>
      </c>
      <c r="N15" s="65">
        <v>44344</v>
      </c>
      <c r="O15" s="64" t="s">
        <v>39</v>
      </c>
      <c r="P15" s="61"/>
      <c r="R15" s="54"/>
      <c r="T15" s="61"/>
      <c r="U15" s="60"/>
      <c r="V15" s="60"/>
      <c r="W15" s="60"/>
      <c r="X15" s="60"/>
      <c r="Y15" s="60"/>
      <c r="Z15" s="61"/>
    </row>
    <row r="16" spans="1:26" ht="25.35" customHeight="1">
      <c r="A16" s="63">
        <v>4</v>
      </c>
      <c r="B16" s="63">
        <v>2</v>
      </c>
      <c r="C16" s="68" t="s">
        <v>520</v>
      </c>
      <c r="D16" s="67">
        <v>4756.13</v>
      </c>
      <c r="E16" s="67">
        <v>14924.34</v>
      </c>
      <c r="F16" s="70">
        <f>(D16-E16)/E16</f>
        <v>-0.68131723077871442</v>
      </c>
      <c r="G16" s="67">
        <v>1143</v>
      </c>
      <c r="H16" s="66">
        <v>160</v>
      </c>
      <c r="I16" s="66">
        <f t="shared" si="0"/>
        <v>7.1437499999999998</v>
      </c>
      <c r="J16" s="66">
        <v>14</v>
      </c>
      <c r="K16" s="66">
        <v>3</v>
      </c>
      <c r="L16" s="67">
        <v>42120</v>
      </c>
      <c r="M16" s="67">
        <v>9084</v>
      </c>
      <c r="N16" s="65">
        <v>44337</v>
      </c>
      <c r="O16" s="64" t="s">
        <v>43</v>
      </c>
      <c r="P16" s="61"/>
      <c r="R16" s="54"/>
      <c r="T16" s="61"/>
      <c r="U16" s="60"/>
      <c r="V16" s="60"/>
      <c r="W16" s="60"/>
      <c r="X16" s="60"/>
      <c r="Y16" s="61"/>
      <c r="Z16" s="60"/>
    </row>
    <row r="17" spans="1:26" ht="25.35" customHeight="1">
      <c r="A17" s="63">
        <v>5</v>
      </c>
      <c r="B17" s="63">
        <v>3</v>
      </c>
      <c r="C17" s="68" t="s">
        <v>518</v>
      </c>
      <c r="D17" s="67">
        <v>4586.4399999999996</v>
      </c>
      <c r="E17" s="67">
        <v>8990.39</v>
      </c>
      <c r="F17" s="70">
        <f>(D17-E17)/E17</f>
        <v>-0.48985082960805926</v>
      </c>
      <c r="G17" s="67">
        <v>803</v>
      </c>
      <c r="H17" s="66">
        <v>101</v>
      </c>
      <c r="I17" s="66">
        <f t="shared" si="0"/>
        <v>7.9504950495049505</v>
      </c>
      <c r="J17" s="66">
        <v>10</v>
      </c>
      <c r="K17" s="66">
        <v>2</v>
      </c>
      <c r="L17" s="67">
        <v>13889</v>
      </c>
      <c r="M17" s="67">
        <v>2418</v>
      </c>
      <c r="N17" s="65">
        <v>44344</v>
      </c>
      <c r="O17" s="64" t="s">
        <v>43</v>
      </c>
      <c r="P17" s="61"/>
      <c r="Q17" s="73"/>
      <c r="R17" s="73"/>
      <c r="S17" s="73"/>
      <c r="T17" s="73"/>
      <c r="U17" s="75"/>
      <c r="V17" s="74"/>
      <c r="W17" s="75"/>
      <c r="X17" s="74"/>
      <c r="Y17" s="75"/>
      <c r="Z17" s="60"/>
    </row>
    <row r="18" spans="1:26" ht="25.35" customHeight="1">
      <c r="A18" s="63">
        <v>6</v>
      </c>
      <c r="B18" s="63">
        <v>4</v>
      </c>
      <c r="C18" s="68" t="s">
        <v>564</v>
      </c>
      <c r="D18" s="67">
        <v>2582.11</v>
      </c>
      <c r="E18" s="67">
        <v>6575.3</v>
      </c>
      <c r="F18" s="70">
        <f>(D18-E18)/E18</f>
        <v>-0.60730156798929325</v>
      </c>
      <c r="G18" s="67">
        <v>422</v>
      </c>
      <c r="H18" s="66">
        <v>65</v>
      </c>
      <c r="I18" s="66">
        <f t="shared" si="0"/>
        <v>6.4923076923076923</v>
      </c>
      <c r="J18" s="66">
        <v>9</v>
      </c>
      <c r="K18" s="66">
        <v>4</v>
      </c>
      <c r="L18" s="67">
        <v>47835.46</v>
      </c>
      <c r="M18" s="67">
        <v>7507</v>
      </c>
      <c r="N18" s="65">
        <v>44330</v>
      </c>
      <c r="O18" s="64" t="s">
        <v>41</v>
      </c>
      <c r="P18" s="61"/>
      <c r="Q18" s="73"/>
      <c r="R18" s="73"/>
      <c r="S18" s="73"/>
      <c r="T18" s="73"/>
      <c r="U18" s="73"/>
      <c r="V18" s="74"/>
      <c r="W18" s="74"/>
      <c r="X18" s="75"/>
      <c r="Y18" s="75"/>
      <c r="Z18" s="60"/>
    </row>
    <row r="19" spans="1:26" ht="25.35" customHeight="1">
      <c r="A19" s="63">
        <v>7</v>
      </c>
      <c r="B19" s="63" t="s">
        <v>34</v>
      </c>
      <c r="C19" s="68" t="s">
        <v>567</v>
      </c>
      <c r="D19" s="67">
        <v>2161.0300000000002</v>
      </c>
      <c r="E19" s="66" t="s">
        <v>36</v>
      </c>
      <c r="F19" s="66" t="s">
        <v>36</v>
      </c>
      <c r="G19" s="67">
        <v>384</v>
      </c>
      <c r="H19" s="66">
        <v>140</v>
      </c>
      <c r="I19" s="66">
        <f t="shared" si="0"/>
        <v>2.7428571428571429</v>
      </c>
      <c r="J19" s="66">
        <v>13</v>
      </c>
      <c r="K19" s="66">
        <v>1</v>
      </c>
      <c r="L19" s="67">
        <v>2323.88</v>
      </c>
      <c r="M19" s="67">
        <v>413</v>
      </c>
      <c r="N19" s="65">
        <v>44351</v>
      </c>
      <c r="O19" s="64" t="s">
        <v>41</v>
      </c>
      <c r="P19" s="61"/>
      <c r="Q19" s="73"/>
      <c r="R19" s="73"/>
      <c r="S19" s="73"/>
      <c r="T19" s="73"/>
      <c r="U19" s="73"/>
      <c r="V19" s="74"/>
      <c r="W19" s="74"/>
      <c r="X19" s="75"/>
      <c r="Y19" s="75"/>
      <c r="Z19" s="60"/>
    </row>
    <row r="20" spans="1:26" ht="25.35" customHeight="1">
      <c r="A20" s="63">
        <v>8</v>
      </c>
      <c r="B20" s="63" t="s">
        <v>34</v>
      </c>
      <c r="C20" s="68" t="s">
        <v>577</v>
      </c>
      <c r="D20" s="67">
        <v>1736.44</v>
      </c>
      <c r="E20" s="66" t="s">
        <v>36</v>
      </c>
      <c r="F20" s="66" t="s">
        <v>36</v>
      </c>
      <c r="G20" s="67">
        <v>300</v>
      </c>
      <c r="H20" s="66">
        <v>130</v>
      </c>
      <c r="I20" s="66">
        <f t="shared" si="0"/>
        <v>2.3076923076923075</v>
      </c>
      <c r="J20" s="66">
        <v>12</v>
      </c>
      <c r="K20" s="66">
        <v>1</v>
      </c>
      <c r="L20" s="67">
        <v>1736.44</v>
      </c>
      <c r="M20" s="67">
        <v>300</v>
      </c>
      <c r="N20" s="65">
        <v>44351</v>
      </c>
      <c r="O20" s="53" t="s">
        <v>50</v>
      </c>
      <c r="P20" s="61"/>
      <c r="Q20" s="73"/>
      <c r="R20" s="73"/>
      <c r="S20" s="73"/>
      <c r="T20" s="73"/>
      <c r="U20" s="73"/>
      <c r="V20" s="74"/>
      <c r="W20" s="74"/>
      <c r="X20" s="75"/>
      <c r="Y20" s="75"/>
      <c r="Z20" s="60"/>
    </row>
    <row r="21" spans="1:26" ht="25.35" customHeight="1">
      <c r="A21" s="63">
        <v>9</v>
      </c>
      <c r="B21" s="63">
        <v>5</v>
      </c>
      <c r="C21" s="26" t="s">
        <v>330</v>
      </c>
      <c r="D21" s="67">
        <v>1545.95</v>
      </c>
      <c r="E21" s="67">
        <v>5270.89</v>
      </c>
      <c r="F21" s="70">
        <f>(D21-E21)/E21</f>
        <v>-0.70670038646224831</v>
      </c>
      <c r="G21" s="67">
        <v>324</v>
      </c>
      <c r="H21" s="66">
        <v>105</v>
      </c>
      <c r="I21" s="66">
        <f t="shared" si="0"/>
        <v>3.0857142857142859</v>
      </c>
      <c r="J21" s="66">
        <v>9</v>
      </c>
      <c r="K21" s="66">
        <v>5</v>
      </c>
      <c r="L21" s="67">
        <v>51013.56</v>
      </c>
      <c r="M21" s="67">
        <v>10543</v>
      </c>
      <c r="N21" s="65">
        <v>44323</v>
      </c>
      <c r="O21" s="64" t="s">
        <v>56</v>
      </c>
      <c r="P21" s="61"/>
      <c r="Q21" s="73"/>
      <c r="R21" s="73"/>
      <c r="S21" s="73"/>
      <c r="T21" s="73"/>
      <c r="U21" s="73"/>
      <c r="V21" s="74"/>
      <c r="W21" s="74"/>
      <c r="X21" s="75"/>
      <c r="Y21" s="60"/>
      <c r="Z21" s="75"/>
    </row>
    <row r="22" spans="1:26" ht="25.35" customHeight="1">
      <c r="A22" s="63">
        <v>10</v>
      </c>
      <c r="B22" s="63">
        <v>6</v>
      </c>
      <c r="C22" s="68" t="s">
        <v>551</v>
      </c>
      <c r="D22" s="67">
        <v>1421.59</v>
      </c>
      <c r="E22" s="67">
        <v>4865.92</v>
      </c>
      <c r="F22" s="70">
        <f>(D22-E22)/E22</f>
        <v>-0.70784764237800868</v>
      </c>
      <c r="G22" s="67">
        <v>244</v>
      </c>
      <c r="H22" s="66">
        <v>46</v>
      </c>
      <c r="I22" s="66">
        <f t="shared" si="0"/>
        <v>5.3043478260869561</v>
      </c>
      <c r="J22" s="66">
        <v>6</v>
      </c>
      <c r="K22" s="66">
        <v>2</v>
      </c>
      <c r="L22" s="67">
        <v>6677.71</v>
      </c>
      <c r="M22" s="67">
        <v>1125</v>
      </c>
      <c r="N22" s="65">
        <v>44344</v>
      </c>
      <c r="O22" s="64" t="s">
        <v>41</v>
      </c>
      <c r="P22" s="61"/>
      <c r="Q22" s="73"/>
      <c r="R22" s="73"/>
      <c r="S22" s="73"/>
      <c r="T22" s="73"/>
      <c r="U22" s="73"/>
      <c r="V22" s="74"/>
      <c r="W22" s="75"/>
      <c r="X22" s="74"/>
      <c r="Y22" s="75"/>
      <c r="Z22" s="60"/>
    </row>
    <row r="23" spans="1:26" ht="25.35" customHeight="1">
      <c r="A23" s="41"/>
      <c r="B23" s="41"/>
      <c r="C23" s="52" t="s">
        <v>52</v>
      </c>
      <c r="D23" s="62">
        <f>SUM(D13:D22)</f>
        <v>85831.08</v>
      </c>
      <c r="E23" s="62">
        <f>SUM(E13:E22)</f>
        <v>80241.570000000007</v>
      </c>
      <c r="F23" s="20">
        <f>(D23-E23)/E23</f>
        <v>6.9658532354239758E-2</v>
      </c>
      <c r="G23" s="62">
        <f>SUM(G13:G22)</f>
        <v>15535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12</v>
      </c>
      <c r="C25" s="68" t="s">
        <v>555</v>
      </c>
      <c r="D25" s="67">
        <v>1202.3800000000001</v>
      </c>
      <c r="E25" s="67">
        <f>1441.93+652.74</f>
        <v>2094.67</v>
      </c>
      <c r="F25" s="70">
        <f>(D25-E25)/E25</f>
        <v>-0.4259811808065232</v>
      </c>
      <c r="G25" s="67">
        <v>251</v>
      </c>
      <c r="H25" s="66">
        <v>39</v>
      </c>
      <c r="I25" s="66">
        <f>G25/H25</f>
        <v>6.4358974358974361</v>
      </c>
      <c r="J25" s="66">
        <v>6</v>
      </c>
      <c r="K25" s="66">
        <v>2</v>
      </c>
      <c r="L25" s="67">
        <v>3297.05</v>
      </c>
      <c r="M25" s="67">
        <v>647</v>
      </c>
      <c r="N25" s="65">
        <v>44344</v>
      </c>
      <c r="O25" s="64" t="s">
        <v>556</v>
      </c>
      <c r="P25" s="61"/>
      <c r="Q25" s="73"/>
      <c r="R25" s="73"/>
      <c r="S25" s="73"/>
      <c r="T25" s="73"/>
      <c r="U25" s="73"/>
      <c r="V25" s="74"/>
      <c r="W25" s="75"/>
      <c r="X25" s="74"/>
      <c r="Y25" s="75"/>
      <c r="Z25" s="60"/>
    </row>
    <row r="26" spans="1:26" ht="25.35" customHeight="1">
      <c r="A26" s="63">
        <v>12</v>
      </c>
      <c r="B26" s="63" t="s">
        <v>58</v>
      </c>
      <c r="C26" s="68" t="s">
        <v>541</v>
      </c>
      <c r="D26" s="67">
        <v>1188.6400000000001</v>
      </c>
      <c r="E26" s="66" t="s">
        <v>36</v>
      </c>
      <c r="F26" s="66" t="s">
        <v>36</v>
      </c>
      <c r="G26" s="67">
        <v>265</v>
      </c>
      <c r="H26" s="66">
        <v>17</v>
      </c>
      <c r="I26" s="66">
        <f>G26/H26</f>
        <v>15.588235294117647</v>
      </c>
      <c r="J26" s="66">
        <v>9</v>
      </c>
      <c r="K26" s="66">
        <v>0</v>
      </c>
      <c r="L26" s="67">
        <v>1188.6400000000001</v>
      </c>
      <c r="M26" s="67">
        <v>265</v>
      </c>
      <c r="N26" s="65" t="s">
        <v>563</v>
      </c>
      <c r="O26" s="12" t="s">
        <v>142</v>
      </c>
      <c r="P26" s="61"/>
      <c r="Q26" s="73"/>
      <c r="R26" s="73"/>
      <c r="S26" s="73"/>
      <c r="T26" s="73"/>
      <c r="U26" s="73"/>
      <c r="V26" s="74"/>
      <c r="W26" s="75"/>
      <c r="X26" s="74"/>
      <c r="Y26" s="75"/>
      <c r="Z26" s="60"/>
    </row>
    <row r="27" spans="1:26" ht="25.35" customHeight="1">
      <c r="A27" s="63">
        <v>13</v>
      </c>
      <c r="B27" s="63">
        <v>8</v>
      </c>
      <c r="C27" s="68" t="s">
        <v>565</v>
      </c>
      <c r="D27" s="67">
        <v>1079</v>
      </c>
      <c r="E27" s="67">
        <v>3840</v>
      </c>
      <c r="F27" s="70">
        <f t="shared" ref="F27:F35" si="1">(D27-E27)/E27</f>
        <v>-0.71901041666666665</v>
      </c>
      <c r="G27" s="67">
        <v>171</v>
      </c>
      <c r="H27" s="66" t="s">
        <v>36</v>
      </c>
      <c r="I27" s="66" t="s">
        <v>36</v>
      </c>
      <c r="J27" s="66">
        <v>3</v>
      </c>
      <c r="K27" s="66">
        <v>3</v>
      </c>
      <c r="L27" s="67">
        <v>12704</v>
      </c>
      <c r="M27" s="67">
        <v>2041</v>
      </c>
      <c r="N27" s="65">
        <v>44337</v>
      </c>
      <c r="O27" s="64" t="s">
        <v>47</v>
      </c>
      <c r="P27" s="61"/>
      <c r="Q27" s="73"/>
      <c r="R27" s="73"/>
      <c r="S27" s="73"/>
      <c r="T27" s="73"/>
      <c r="U27" s="73"/>
      <c r="V27" s="74"/>
      <c r="W27" s="75"/>
      <c r="X27" s="74"/>
      <c r="Y27" s="75"/>
      <c r="Z27" s="60"/>
    </row>
    <row r="28" spans="1:26" ht="25.35" customHeight="1">
      <c r="A28" s="63">
        <v>14</v>
      </c>
      <c r="B28" s="63">
        <v>9</v>
      </c>
      <c r="C28" s="68" t="s">
        <v>477</v>
      </c>
      <c r="D28" s="67">
        <v>772.07</v>
      </c>
      <c r="E28" s="67">
        <v>3066.2</v>
      </c>
      <c r="F28" s="70">
        <f t="shared" si="1"/>
        <v>-0.74819972604526774</v>
      </c>
      <c r="G28" s="67">
        <v>170</v>
      </c>
      <c r="H28" s="25">
        <v>54</v>
      </c>
      <c r="I28" s="66">
        <f t="shared" ref="I28:I33" si="2">G28/H28</f>
        <v>3.1481481481481484</v>
      </c>
      <c r="J28" s="66">
        <v>7</v>
      </c>
      <c r="K28" s="66">
        <v>6</v>
      </c>
      <c r="L28" s="67">
        <v>43191</v>
      </c>
      <c r="M28" s="67">
        <v>8973</v>
      </c>
      <c r="N28" s="65">
        <v>44316</v>
      </c>
      <c r="O28" s="64" t="s">
        <v>43</v>
      </c>
      <c r="P28" s="61"/>
      <c r="Q28" s="73"/>
      <c r="R28" s="73"/>
      <c r="S28" s="73"/>
      <c r="T28" s="73"/>
      <c r="U28" s="73"/>
      <c r="V28" s="74"/>
      <c r="W28" s="75"/>
      <c r="X28" s="74"/>
      <c r="Y28" s="75"/>
      <c r="Z28" s="60"/>
    </row>
    <row r="29" spans="1:26" ht="25.35" customHeight="1">
      <c r="A29" s="63">
        <v>15</v>
      </c>
      <c r="B29" s="63">
        <v>14</v>
      </c>
      <c r="C29" s="26" t="s">
        <v>583</v>
      </c>
      <c r="D29" s="67">
        <v>739.57</v>
      </c>
      <c r="E29" s="67">
        <v>1711.97</v>
      </c>
      <c r="F29" s="70">
        <f t="shared" si="1"/>
        <v>-0.56800060748728076</v>
      </c>
      <c r="G29" s="67">
        <v>159</v>
      </c>
      <c r="H29" s="66">
        <v>26</v>
      </c>
      <c r="I29" s="66">
        <f t="shared" si="2"/>
        <v>6.115384615384615</v>
      </c>
      <c r="J29" s="66">
        <v>3</v>
      </c>
      <c r="K29" s="66">
        <v>2</v>
      </c>
      <c r="L29" s="67">
        <v>2451.54</v>
      </c>
      <c r="M29" s="67">
        <v>478</v>
      </c>
      <c r="N29" s="65">
        <v>44344</v>
      </c>
      <c r="O29" s="64" t="s">
        <v>80</v>
      </c>
      <c r="P29" s="61"/>
      <c r="Q29" s="73"/>
      <c r="R29" s="73"/>
      <c r="S29" s="73"/>
      <c r="T29" s="73"/>
      <c r="U29" s="73"/>
      <c r="V29" s="74"/>
      <c r="W29" s="21"/>
      <c r="X29" s="74"/>
      <c r="Y29" s="75"/>
      <c r="Z29" s="60"/>
    </row>
    <row r="30" spans="1:26" ht="25.35" customHeight="1">
      <c r="A30" s="63">
        <v>16</v>
      </c>
      <c r="B30" s="63">
        <v>26</v>
      </c>
      <c r="C30" s="27" t="s">
        <v>458</v>
      </c>
      <c r="D30" s="67">
        <v>611</v>
      </c>
      <c r="E30" s="67">
        <v>429</v>
      </c>
      <c r="F30" s="70">
        <f t="shared" si="1"/>
        <v>0.42424242424242425</v>
      </c>
      <c r="G30" s="67">
        <v>131</v>
      </c>
      <c r="H30" s="66">
        <v>2</v>
      </c>
      <c r="I30" s="66">
        <f t="shared" si="2"/>
        <v>65.5</v>
      </c>
      <c r="J30" s="66">
        <v>1</v>
      </c>
      <c r="K30" s="66">
        <v>6</v>
      </c>
      <c r="L30" s="67">
        <v>22498.82</v>
      </c>
      <c r="M30" s="67">
        <v>4066</v>
      </c>
      <c r="N30" s="65">
        <v>44316</v>
      </c>
      <c r="O30" s="64" t="s">
        <v>50</v>
      </c>
      <c r="P30" s="61"/>
      <c r="Q30" s="73"/>
      <c r="R30" s="73"/>
      <c r="S30" s="73"/>
      <c r="T30" s="73"/>
      <c r="U30" s="73"/>
      <c r="V30" s="74"/>
      <c r="W30" s="21"/>
      <c r="X30" s="74"/>
      <c r="Y30" s="75"/>
      <c r="Z30" s="60"/>
    </row>
    <row r="31" spans="1:26" ht="25.35" customHeight="1">
      <c r="A31" s="63">
        <v>17</v>
      </c>
      <c r="B31" s="63">
        <v>16</v>
      </c>
      <c r="C31" s="26" t="s">
        <v>566</v>
      </c>
      <c r="D31" s="67">
        <v>404.89</v>
      </c>
      <c r="E31" s="67">
        <v>1200.58</v>
      </c>
      <c r="F31" s="70">
        <f t="shared" si="1"/>
        <v>-0.6627546685768545</v>
      </c>
      <c r="G31" s="67">
        <v>70</v>
      </c>
      <c r="H31" s="66">
        <v>19</v>
      </c>
      <c r="I31" s="66">
        <f t="shared" si="2"/>
        <v>3.6842105263157894</v>
      </c>
      <c r="J31" s="66">
        <v>2</v>
      </c>
      <c r="K31" s="66">
        <v>5</v>
      </c>
      <c r="L31" s="67">
        <v>25057.56</v>
      </c>
      <c r="M31" s="67">
        <v>4165</v>
      </c>
      <c r="N31" s="65">
        <v>44323</v>
      </c>
      <c r="O31" s="64" t="s">
        <v>56</v>
      </c>
      <c r="P31" s="61"/>
      <c r="Q31" s="73"/>
      <c r="R31" s="73"/>
      <c r="S31" s="73"/>
      <c r="T31" s="73"/>
      <c r="U31" s="73"/>
      <c r="V31" s="74"/>
      <c r="W31" s="21"/>
      <c r="X31" s="74"/>
      <c r="Y31" s="75"/>
      <c r="Z31" s="60"/>
    </row>
    <row r="32" spans="1:26" ht="25.35" customHeight="1">
      <c r="A32" s="63">
        <v>18</v>
      </c>
      <c r="B32" s="63">
        <v>22</v>
      </c>
      <c r="C32" s="13" t="s">
        <v>216</v>
      </c>
      <c r="D32" s="67">
        <v>388.5</v>
      </c>
      <c r="E32" s="67">
        <v>742.5</v>
      </c>
      <c r="F32" s="70">
        <f t="shared" si="1"/>
        <v>-0.47676767676767678</v>
      </c>
      <c r="G32" s="67">
        <v>75</v>
      </c>
      <c r="H32" s="66">
        <v>10</v>
      </c>
      <c r="I32" s="66">
        <f t="shared" si="2"/>
        <v>7.5</v>
      </c>
      <c r="J32" s="66">
        <v>2</v>
      </c>
      <c r="K32" s="66">
        <v>5</v>
      </c>
      <c r="L32" s="67">
        <v>22140</v>
      </c>
      <c r="M32" s="67">
        <v>3879</v>
      </c>
      <c r="N32" s="65">
        <v>44323</v>
      </c>
      <c r="O32" s="64" t="s">
        <v>43</v>
      </c>
      <c r="P32" s="61"/>
      <c r="Q32" s="73"/>
      <c r="R32" s="73"/>
      <c r="S32" s="73"/>
      <c r="T32" s="73"/>
      <c r="U32" s="73"/>
      <c r="V32" s="74"/>
      <c r="W32" s="21"/>
      <c r="X32" s="74"/>
      <c r="Y32" s="75"/>
      <c r="Z32" s="60"/>
    </row>
    <row r="33" spans="1:26" ht="25.35" customHeight="1">
      <c r="A33" s="63">
        <v>19</v>
      </c>
      <c r="B33" s="76">
        <v>17</v>
      </c>
      <c r="C33" s="68" t="s">
        <v>557</v>
      </c>
      <c r="D33" s="67">
        <v>379.5</v>
      </c>
      <c r="E33" s="67">
        <v>1177.55</v>
      </c>
      <c r="F33" s="70">
        <f t="shared" si="1"/>
        <v>-0.67772069126576362</v>
      </c>
      <c r="G33" s="67">
        <v>65</v>
      </c>
      <c r="H33" s="66">
        <v>19</v>
      </c>
      <c r="I33" s="66">
        <f t="shared" si="2"/>
        <v>3.4210526315789473</v>
      </c>
      <c r="J33" s="66">
        <v>5</v>
      </c>
      <c r="K33" s="66">
        <v>3</v>
      </c>
      <c r="L33" s="67">
        <v>7283.81</v>
      </c>
      <c r="M33" s="67">
        <v>1230</v>
      </c>
      <c r="N33" s="65">
        <v>44337</v>
      </c>
      <c r="O33" s="64" t="s">
        <v>41</v>
      </c>
      <c r="P33" s="61"/>
      <c r="Q33" s="73"/>
      <c r="R33" s="73"/>
      <c r="S33" s="73"/>
      <c r="T33" s="73"/>
      <c r="U33" s="73"/>
      <c r="V33" s="74"/>
      <c r="W33" s="75"/>
      <c r="X33" s="74"/>
      <c r="Y33" s="75"/>
      <c r="Z33" s="60"/>
    </row>
    <row r="34" spans="1:26" ht="25.35" customHeight="1">
      <c r="A34" s="63">
        <v>20</v>
      </c>
      <c r="B34" s="76">
        <v>13</v>
      </c>
      <c r="C34" s="68" t="s">
        <v>584</v>
      </c>
      <c r="D34" s="67">
        <v>301</v>
      </c>
      <c r="E34" s="67">
        <v>2031</v>
      </c>
      <c r="F34" s="70">
        <f t="shared" si="1"/>
        <v>-0.8517971442639094</v>
      </c>
      <c r="G34" s="67">
        <v>52</v>
      </c>
      <c r="H34" s="66" t="s">
        <v>36</v>
      </c>
      <c r="I34" s="66" t="s">
        <v>36</v>
      </c>
      <c r="J34" s="66" t="s">
        <v>36</v>
      </c>
      <c r="K34" s="66">
        <v>2</v>
      </c>
      <c r="L34" s="67">
        <v>2332</v>
      </c>
      <c r="M34" s="67">
        <v>475</v>
      </c>
      <c r="N34" s="65">
        <v>44344</v>
      </c>
      <c r="O34" s="53" t="s">
        <v>139</v>
      </c>
      <c r="P34" s="61"/>
      <c r="R34" s="54"/>
      <c r="T34" s="61"/>
      <c r="U34" s="60"/>
      <c r="V34" s="60"/>
      <c r="W34" s="60"/>
      <c r="X34" s="61"/>
      <c r="Y34" s="60"/>
      <c r="Z34" s="60"/>
    </row>
    <row r="35" spans="1:26" ht="25.35" customHeight="1">
      <c r="A35" s="41"/>
      <c r="B35" s="41"/>
      <c r="C35" s="52" t="s">
        <v>66</v>
      </c>
      <c r="D35" s="62">
        <f>SUM(D23:D34)</f>
        <v>92897.630000000019</v>
      </c>
      <c r="E35" s="62">
        <f>SUM(E23:E34)</f>
        <v>96535.040000000008</v>
      </c>
      <c r="F35" s="20">
        <f t="shared" si="1"/>
        <v>-3.7679686049749278E-2</v>
      </c>
      <c r="G35" s="62">
        <f>SUM(G23:G34)</f>
        <v>16944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10</v>
      </c>
      <c r="C37" s="68" t="s">
        <v>585</v>
      </c>
      <c r="D37" s="67">
        <v>290.60000000000002</v>
      </c>
      <c r="E37" s="67">
        <v>3058.59</v>
      </c>
      <c r="F37" s="70">
        <f>(D37-E37)/E37</f>
        <v>-0.90498890011410493</v>
      </c>
      <c r="G37" s="67">
        <v>47</v>
      </c>
      <c r="H37" s="66">
        <v>8</v>
      </c>
      <c r="I37" s="66">
        <f>G37/H37</f>
        <v>5.875</v>
      </c>
      <c r="J37" s="66">
        <v>2</v>
      </c>
      <c r="K37" s="66">
        <v>3</v>
      </c>
      <c r="L37" s="67">
        <v>14047.66</v>
      </c>
      <c r="M37" s="67">
        <v>2183</v>
      </c>
      <c r="N37" s="65">
        <v>44337</v>
      </c>
      <c r="O37" s="64" t="s">
        <v>41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6" ht="25.35" customHeight="1">
      <c r="A38" s="63">
        <v>22</v>
      </c>
      <c r="B38" s="63">
        <v>28</v>
      </c>
      <c r="C38" s="27" t="s">
        <v>448</v>
      </c>
      <c r="D38" s="67">
        <v>272</v>
      </c>
      <c r="E38" s="67">
        <v>386.5</v>
      </c>
      <c r="F38" s="70">
        <f>(D38-E38)/E38</f>
        <v>-0.296248382923674</v>
      </c>
      <c r="G38" s="67">
        <v>48</v>
      </c>
      <c r="H38" s="66">
        <v>6</v>
      </c>
      <c r="I38" s="66">
        <f>G38/H38</f>
        <v>8</v>
      </c>
      <c r="J38" s="66">
        <v>2</v>
      </c>
      <c r="K38" s="66">
        <v>6</v>
      </c>
      <c r="L38" s="67">
        <v>27259.919999999998</v>
      </c>
      <c r="M38" s="67">
        <v>4795</v>
      </c>
      <c r="N38" s="65">
        <v>44316</v>
      </c>
      <c r="O38" s="64" t="s">
        <v>80</v>
      </c>
      <c r="P38" s="61"/>
      <c r="R38" s="54"/>
      <c r="T38" s="61"/>
      <c r="U38" s="60"/>
      <c r="V38" s="60"/>
      <c r="W38" s="60"/>
      <c r="X38" s="61"/>
      <c r="Y38" s="60"/>
      <c r="Z38" s="60"/>
    </row>
    <row r="39" spans="1:26" ht="25.35" customHeight="1">
      <c r="A39" s="63">
        <v>23</v>
      </c>
      <c r="B39" s="69" t="s">
        <v>36</v>
      </c>
      <c r="C39" s="26" t="s">
        <v>586</v>
      </c>
      <c r="D39" s="67">
        <v>254</v>
      </c>
      <c r="E39" s="66" t="s">
        <v>36</v>
      </c>
      <c r="F39" s="66" t="s">
        <v>36</v>
      </c>
      <c r="G39" s="67">
        <v>52</v>
      </c>
      <c r="H39" s="66" t="s">
        <v>36</v>
      </c>
      <c r="I39" s="66" t="s">
        <v>36</v>
      </c>
      <c r="J39" s="66" t="s">
        <v>36</v>
      </c>
      <c r="K39" s="66">
        <v>6</v>
      </c>
      <c r="L39" s="67">
        <v>2184.4</v>
      </c>
      <c r="M39" s="67">
        <v>428</v>
      </c>
      <c r="N39" s="65">
        <v>44316</v>
      </c>
      <c r="O39" s="64" t="s">
        <v>139</v>
      </c>
      <c r="P39" s="61"/>
      <c r="Q39" s="73"/>
      <c r="R39" s="73"/>
      <c r="S39" s="73"/>
      <c r="T39" s="73"/>
      <c r="U39" s="73"/>
      <c r="V39" s="74"/>
      <c r="W39" s="21"/>
      <c r="X39" s="74"/>
      <c r="Y39" s="75"/>
      <c r="Z39" s="60"/>
    </row>
    <row r="40" spans="1:26" ht="25.35" customHeight="1">
      <c r="A40" s="63">
        <v>24</v>
      </c>
      <c r="B40" s="63" t="s">
        <v>58</v>
      </c>
      <c r="C40" s="26" t="s">
        <v>535</v>
      </c>
      <c r="D40" s="67">
        <v>235.3</v>
      </c>
      <c r="E40" s="66" t="s">
        <v>36</v>
      </c>
      <c r="F40" s="66" t="s">
        <v>36</v>
      </c>
      <c r="G40" s="67">
        <v>42</v>
      </c>
      <c r="H40" s="66">
        <v>6</v>
      </c>
      <c r="I40" s="66">
        <f t="shared" ref="I40:I46" si="3">G40/H40</f>
        <v>7</v>
      </c>
      <c r="J40" s="66">
        <v>6</v>
      </c>
      <c r="K40" s="66">
        <v>0</v>
      </c>
      <c r="L40" s="67">
        <v>235.3</v>
      </c>
      <c r="M40" s="67">
        <v>42</v>
      </c>
      <c r="N40" s="65" t="s">
        <v>563</v>
      </c>
      <c r="O40" s="64" t="s">
        <v>41</v>
      </c>
      <c r="P40" s="61"/>
      <c r="Q40" s="73"/>
      <c r="R40" s="73"/>
      <c r="S40" s="73"/>
      <c r="T40" s="73"/>
      <c r="U40" s="73"/>
      <c r="V40" s="74"/>
      <c r="W40" s="75"/>
      <c r="X40" s="74"/>
      <c r="Y40" s="75"/>
      <c r="Z40" s="60"/>
    </row>
    <row r="41" spans="1:26" ht="25.35" customHeight="1">
      <c r="A41" s="63">
        <v>25</v>
      </c>
      <c r="B41" s="63">
        <v>19</v>
      </c>
      <c r="C41" s="55" t="s">
        <v>305</v>
      </c>
      <c r="D41" s="67">
        <v>235.32</v>
      </c>
      <c r="E41" s="67">
        <v>887</v>
      </c>
      <c r="F41" s="70">
        <f>(D41-E41)/E41</f>
        <v>-0.73470124013528759</v>
      </c>
      <c r="G41" s="67">
        <v>45</v>
      </c>
      <c r="H41" s="66" t="s">
        <v>36</v>
      </c>
      <c r="I41" s="66" t="s">
        <v>36</v>
      </c>
      <c r="J41" s="66">
        <v>3</v>
      </c>
      <c r="K41" s="66">
        <v>4</v>
      </c>
      <c r="L41" s="67">
        <f>3332+D41</f>
        <v>3567.32</v>
      </c>
      <c r="M41" s="67">
        <f>650+G41</f>
        <v>695</v>
      </c>
      <c r="N41" s="65">
        <v>44330</v>
      </c>
      <c r="O41" s="64" t="s">
        <v>82</v>
      </c>
      <c r="P41" s="61"/>
      <c r="Q41" s="73"/>
      <c r="R41" s="73"/>
      <c r="S41" s="73"/>
      <c r="T41" s="73"/>
      <c r="U41" s="73"/>
      <c r="V41" s="74"/>
      <c r="W41" s="75"/>
      <c r="X41" s="74"/>
      <c r="Y41" s="60"/>
      <c r="Z41" s="75"/>
    </row>
    <row r="42" spans="1:26" ht="25.35" customHeight="1">
      <c r="A42" s="63">
        <v>26</v>
      </c>
      <c r="B42" s="63">
        <v>34</v>
      </c>
      <c r="C42" s="55" t="s">
        <v>553</v>
      </c>
      <c r="D42" s="67">
        <v>168</v>
      </c>
      <c r="E42" s="67">
        <v>16</v>
      </c>
      <c r="F42" s="70">
        <f>(D42-E42)/E42</f>
        <v>9.5</v>
      </c>
      <c r="G42" s="67">
        <v>95</v>
      </c>
      <c r="H42" s="66">
        <v>9</v>
      </c>
      <c r="I42" s="66">
        <f t="shared" si="3"/>
        <v>10.555555555555555</v>
      </c>
      <c r="J42" s="66">
        <v>3</v>
      </c>
      <c r="K42" s="66" t="s">
        <v>36</v>
      </c>
      <c r="L42" s="67">
        <v>334039.03000000003</v>
      </c>
      <c r="M42" s="67">
        <v>71302</v>
      </c>
      <c r="N42" s="65">
        <v>43700</v>
      </c>
      <c r="O42" s="12" t="s">
        <v>142</v>
      </c>
      <c r="P42" s="61"/>
      <c r="Q42" s="73"/>
      <c r="R42" s="73"/>
      <c r="S42" s="73"/>
      <c r="T42" s="73"/>
      <c r="U42" s="73"/>
      <c r="V42" s="74"/>
      <c r="W42" s="75"/>
      <c r="X42" s="74"/>
      <c r="Y42" s="60"/>
      <c r="Z42" s="75"/>
    </row>
    <row r="43" spans="1:26" ht="25.35" customHeight="1">
      <c r="A43" s="63">
        <v>27</v>
      </c>
      <c r="B43" s="63">
        <v>11</v>
      </c>
      <c r="C43" s="55" t="s">
        <v>587</v>
      </c>
      <c r="D43" s="67">
        <v>161</v>
      </c>
      <c r="E43" s="67">
        <v>2625.33</v>
      </c>
      <c r="F43" s="70">
        <f>(D43-E43)/E43</f>
        <v>-0.93867437617366201</v>
      </c>
      <c r="G43" s="67">
        <v>25</v>
      </c>
      <c r="H43" s="25">
        <v>6</v>
      </c>
      <c r="I43" s="66">
        <f t="shared" si="3"/>
        <v>4.166666666666667</v>
      </c>
      <c r="J43" s="66">
        <v>2</v>
      </c>
      <c r="K43" s="66">
        <v>5</v>
      </c>
      <c r="L43" s="67">
        <v>50332.88</v>
      </c>
      <c r="M43" s="67">
        <v>7319</v>
      </c>
      <c r="N43" s="65">
        <v>44323</v>
      </c>
      <c r="O43" s="12" t="s">
        <v>142</v>
      </c>
      <c r="P43" s="61"/>
      <c r="Q43" s="73"/>
      <c r="R43" s="73"/>
      <c r="S43" s="73"/>
      <c r="T43" s="73"/>
      <c r="U43" s="73"/>
      <c r="V43" s="74"/>
      <c r="W43" s="75"/>
      <c r="X43" s="74"/>
      <c r="Y43" s="60"/>
      <c r="Z43" s="75"/>
    </row>
    <row r="44" spans="1:26" ht="25.35" customHeight="1">
      <c r="A44" s="63">
        <v>28</v>
      </c>
      <c r="B44" s="63">
        <v>23</v>
      </c>
      <c r="C44" s="68" t="s">
        <v>327</v>
      </c>
      <c r="D44" s="67">
        <v>160.75</v>
      </c>
      <c r="E44" s="67">
        <v>654.1</v>
      </c>
      <c r="F44" s="70">
        <f>(D44-E44)/E44</f>
        <v>-0.75424247057024918</v>
      </c>
      <c r="G44" s="67">
        <v>41</v>
      </c>
      <c r="H44" s="66">
        <v>7</v>
      </c>
      <c r="I44" s="66">
        <f t="shared" si="3"/>
        <v>5.8571428571428568</v>
      </c>
      <c r="J44" s="66">
        <v>1</v>
      </c>
      <c r="K44" s="66" t="s">
        <v>36</v>
      </c>
      <c r="L44" s="67">
        <v>115426.57</v>
      </c>
      <c r="M44" s="67">
        <v>23329</v>
      </c>
      <c r="N44" s="65">
        <v>44106</v>
      </c>
      <c r="O44" s="64" t="s">
        <v>50</v>
      </c>
      <c r="P44" s="61"/>
      <c r="Q44" s="73"/>
      <c r="R44" s="73"/>
      <c r="S44" s="73"/>
      <c r="T44" s="73"/>
      <c r="U44" s="73"/>
      <c r="V44" s="74"/>
      <c r="W44" s="75"/>
      <c r="X44" s="74"/>
      <c r="Y44" s="60"/>
      <c r="Z44" s="75"/>
    </row>
    <row r="45" spans="1:26" ht="25.35" customHeight="1">
      <c r="A45" s="63">
        <v>29</v>
      </c>
      <c r="B45" s="63">
        <v>15</v>
      </c>
      <c r="C45" s="71" t="s">
        <v>552</v>
      </c>
      <c r="D45" s="67">
        <v>116.8</v>
      </c>
      <c r="E45" s="67">
        <v>1430.8</v>
      </c>
      <c r="F45" s="70">
        <f>(D45-E45)/E45</f>
        <v>-0.91836734693877553</v>
      </c>
      <c r="G45" s="67">
        <v>23</v>
      </c>
      <c r="H45" s="66">
        <v>6</v>
      </c>
      <c r="I45" s="66">
        <f t="shared" si="3"/>
        <v>3.8333333333333335</v>
      </c>
      <c r="J45" s="66">
        <v>2</v>
      </c>
      <c r="K45" s="66">
        <v>5</v>
      </c>
      <c r="L45" s="67">
        <v>14879</v>
      </c>
      <c r="M45" s="67">
        <v>2375</v>
      </c>
      <c r="N45" s="65">
        <v>44323</v>
      </c>
      <c r="O45" s="53" t="s">
        <v>84</v>
      </c>
      <c r="P45" s="61"/>
      <c r="Q45" s="73"/>
      <c r="R45" s="73"/>
      <c r="S45" s="73"/>
      <c r="T45" s="73"/>
      <c r="U45" s="73"/>
      <c r="V45" s="74"/>
      <c r="W45" s="75"/>
      <c r="X45" s="74"/>
      <c r="Y45" s="60"/>
      <c r="Z45" s="75"/>
    </row>
    <row r="46" spans="1:26" ht="25.35" customHeight="1">
      <c r="A46" s="63">
        <v>30</v>
      </c>
      <c r="B46" s="69" t="s">
        <v>36</v>
      </c>
      <c r="C46" s="26" t="s">
        <v>568</v>
      </c>
      <c r="D46" s="67">
        <v>112.5</v>
      </c>
      <c r="E46" s="66" t="s">
        <v>36</v>
      </c>
      <c r="F46" s="66" t="s">
        <v>36</v>
      </c>
      <c r="G46" s="67">
        <v>67</v>
      </c>
      <c r="H46" s="25">
        <v>12</v>
      </c>
      <c r="I46" s="66">
        <f t="shared" si="3"/>
        <v>5.583333333333333</v>
      </c>
      <c r="J46" s="66">
        <v>3</v>
      </c>
      <c r="K46" s="66" t="s">
        <v>36</v>
      </c>
      <c r="L46" s="67">
        <v>150402</v>
      </c>
      <c r="M46" s="67">
        <v>30398</v>
      </c>
      <c r="N46" s="65">
        <v>43721</v>
      </c>
      <c r="O46" s="64" t="s">
        <v>41</v>
      </c>
      <c r="P46" s="61"/>
      <c r="Q46" s="73"/>
      <c r="R46" s="73"/>
      <c r="S46" s="73"/>
      <c r="T46" s="73"/>
      <c r="U46" s="73"/>
      <c r="V46" s="74"/>
      <c r="W46" s="75"/>
      <c r="X46" s="74"/>
      <c r="Y46" s="60"/>
      <c r="Z46" s="75"/>
    </row>
    <row r="47" spans="1:26" ht="25.35" customHeight="1">
      <c r="A47" s="41"/>
      <c r="B47" s="41"/>
      <c r="C47" s="52" t="s">
        <v>90</v>
      </c>
      <c r="D47" s="62">
        <f>SUM(D35:D46)</f>
        <v>94903.900000000038</v>
      </c>
      <c r="E47" s="62">
        <f>SUM(E35:E46)</f>
        <v>105593.36000000002</v>
      </c>
      <c r="F47" s="20">
        <f>(D47-E47)/E47</f>
        <v>-0.10123231233479052</v>
      </c>
      <c r="G47" s="62">
        <f>SUM(G35:G46)</f>
        <v>17429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9" t="s">
        <v>36</v>
      </c>
      <c r="C49" s="55" t="s">
        <v>511</v>
      </c>
      <c r="D49" s="67">
        <v>107</v>
      </c>
      <c r="E49" s="66" t="s">
        <v>36</v>
      </c>
      <c r="F49" s="66" t="s">
        <v>36</v>
      </c>
      <c r="G49" s="67">
        <v>59</v>
      </c>
      <c r="H49" s="25">
        <v>7</v>
      </c>
      <c r="I49" s="66">
        <f>G49/H49</f>
        <v>8.4285714285714288</v>
      </c>
      <c r="J49" s="66">
        <v>2</v>
      </c>
      <c r="K49" s="66" t="s">
        <v>36</v>
      </c>
      <c r="L49" s="67">
        <v>19713</v>
      </c>
      <c r="M49" s="67">
        <v>4622</v>
      </c>
      <c r="N49" s="65">
        <v>44057</v>
      </c>
      <c r="O49" s="64" t="s">
        <v>50</v>
      </c>
      <c r="P49" s="61"/>
      <c r="R49" s="54"/>
      <c r="T49" s="61"/>
      <c r="U49" s="60"/>
      <c r="V49" s="60"/>
      <c r="W49" s="60"/>
      <c r="X49" s="61"/>
      <c r="Y49" s="60"/>
      <c r="Z49" s="60"/>
    </row>
    <row r="50" spans="1:26" ht="25.35" customHeight="1">
      <c r="A50" s="63">
        <v>32</v>
      </c>
      <c r="B50" s="63">
        <v>27</v>
      </c>
      <c r="C50" s="26" t="s">
        <v>588</v>
      </c>
      <c r="D50" s="67">
        <v>92</v>
      </c>
      <c r="E50" s="67">
        <v>419</v>
      </c>
      <c r="F50" s="70">
        <f>(D50-E50)/E50</f>
        <v>-0.78042959427207637</v>
      </c>
      <c r="G50" s="67">
        <v>17</v>
      </c>
      <c r="H50" s="66" t="s">
        <v>36</v>
      </c>
      <c r="I50" s="66" t="s">
        <v>36</v>
      </c>
      <c r="J50" s="66" t="s">
        <v>36</v>
      </c>
      <c r="K50" s="66">
        <v>3</v>
      </c>
      <c r="L50" s="67">
        <v>1921</v>
      </c>
      <c r="M50" s="67">
        <v>357</v>
      </c>
      <c r="N50" s="65">
        <v>44337</v>
      </c>
      <c r="O50" s="64" t="s">
        <v>139</v>
      </c>
      <c r="P50" s="61"/>
      <c r="R50" s="54"/>
      <c r="T50" s="61"/>
      <c r="U50" s="60"/>
      <c r="V50" s="60"/>
      <c r="W50" s="60"/>
      <c r="X50" s="61"/>
      <c r="Y50" s="60"/>
      <c r="Z50" s="60"/>
    </row>
    <row r="51" spans="1:26" ht="25.35" customHeight="1">
      <c r="A51" s="63">
        <v>33</v>
      </c>
      <c r="B51" s="69" t="s">
        <v>36</v>
      </c>
      <c r="C51" s="55" t="s">
        <v>510</v>
      </c>
      <c r="D51" s="67">
        <v>80</v>
      </c>
      <c r="E51" s="66" t="s">
        <v>36</v>
      </c>
      <c r="F51" s="66" t="s">
        <v>36</v>
      </c>
      <c r="G51" s="67">
        <v>45</v>
      </c>
      <c r="H51" s="25">
        <v>7</v>
      </c>
      <c r="I51" s="66">
        <f>G51/H51</f>
        <v>6.4285714285714288</v>
      </c>
      <c r="J51" s="66">
        <v>2</v>
      </c>
      <c r="K51" s="66" t="s">
        <v>36</v>
      </c>
      <c r="L51" s="67">
        <v>23984</v>
      </c>
      <c r="M51" s="67">
        <v>5659</v>
      </c>
      <c r="N51" s="65">
        <v>44015</v>
      </c>
      <c r="O51" s="64" t="s">
        <v>50</v>
      </c>
      <c r="P51" s="61"/>
      <c r="Q51" s="73"/>
      <c r="R51" s="73"/>
      <c r="S51" s="73"/>
      <c r="T51" s="73"/>
      <c r="U51" s="73"/>
      <c r="V51" s="74"/>
      <c r="W51" s="75"/>
      <c r="X51" s="74"/>
      <c r="Y51" s="60"/>
      <c r="Z51" s="75"/>
    </row>
    <row r="52" spans="1:26" ht="25.35" customHeight="1">
      <c r="A52" s="63">
        <v>34</v>
      </c>
      <c r="B52" s="63">
        <v>20</v>
      </c>
      <c r="C52" s="68" t="s">
        <v>536</v>
      </c>
      <c r="D52" s="67">
        <v>78.099999999999994</v>
      </c>
      <c r="E52" s="67">
        <v>836.3</v>
      </c>
      <c r="F52" s="70">
        <f>(D52-E52)/E52</f>
        <v>-0.90661245964366854</v>
      </c>
      <c r="G52" s="67">
        <v>14</v>
      </c>
      <c r="H52" s="66">
        <v>3</v>
      </c>
      <c r="I52" s="66">
        <f>G52/H52</f>
        <v>4.666666666666667</v>
      </c>
      <c r="J52" s="66">
        <v>1</v>
      </c>
      <c r="K52" s="66">
        <v>3</v>
      </c>
      <c r="L52" s="67">
        <v>4988.6799999999994</v>
      </c>
      <c r="M52" s="67">
        <v>796</v>
      </c>
      <c r="N52" s="65">
        <v>44337</v>
      </c>
      <c r="O52" s="64" t="s">
        <v>50</v>
      </c>
      <c r="P52" s="61"/>
      <c r="Q52" s="73"/>
      <c r="R52" s="73"/>
      <c r="S52" s="73"/>
      <c r="T52" s="73"/>
      <c r="U52" s="73"/>
      <c r="V52" s="74"/>
      <c r="W52" s="75"/>
      <c r="X52" s="74"/>
      <c r="Y52" s="60"/>
      <c r="Z52" s="75"/>
    </row>
    <row r="53" spans="1:26" ht="25.35" customHeight="1">
      <c r="A53" s="63">
        <v>35</v>
      </c>
      <c r="B53" s="69" t="s">
        <v>36</v>
      </c>
      <c r="C53" s="55" t="s">
        <v>589</v>
      </c>
      <c r="D53" s="67">
        <v>64</v>
      </c>
      <c r="E53" s="66" t="s">
        <v>36</v>
      </c>
      <c r="F53" s="66" t="s">
        <v>36</v>
      </c>
      <c r="G53" s="67">
        <v>13</v>
      </c>
      <c r="H53" s="66">
        <v>1</v>
      </c>
      <c r="I53" s="66">
        <f>G53/H53</f>
        <v>13</v>
      </c>
      <c r="J53" s="66">
        <v>1</v>
      </c>
      <c r="K53" s="69" t="s">
        <v>36</v>
      </c>
      <c r="L53" s="67">
        <v>330.5</v>
      </c>
      <c r="M53" s="67">
        <v>62</v>
      </c>
      <c r="N53" s="65">
        <v>44330</v>
      </c>
      <c r="O53" s="64" t="s">
        <v>570</v>
      </c>
      <c r="P53" s="61"/>
      <c r="R53" s="54"/>
      <c r="T53" s="61"/>
      <c r="U53" s="60"/>
      <c r="V53" s="60"/>
      <c r="W53" s="60"/>
      <c r="X53" s="60"/>
      <c r="Y53" s="60"/>
      <c r="Z53" s="61"/>
    </row>
    <row r="54" spans="1:26" ht="25.35" customHeight="1">
      <c r="A54" s="63">
        <v>36</v>
      </c>
      <c r="B54" s="63">
        <v>29</v>
      </c>
      <c r="C54" s="68" t="s">
        <v>590</v>
      </c>
      <c r="D54" s="67">
        <v>58</v>
      </c>
      <c r="E54" s="67">
        <v>359</v>
      </c>
      <c r="F54" s="70">
        <f>(D54-E54)/E54</f>
        <v>-0.83844011142061281</v>
      </c>
      <c r="G54" s="67">
        <v>12</v>
      </c>
      <c r="H54" s="66" t="s">
        <v>36</v>
      </c>
      <c r="I54" s="66" t="s">
        <v>36</v>
      </c>
      <c r="J54" s="66" t="s">
        <v>36</v>
      </c>
      <c r="K54" s="66">
        <v>4</v>
      </c>
      <c r="L54" s="67">
        <v>2176.5</v>
      </c>
      <c r="M54" s="67">
        <v>405</v>
      </c>
      <c r="N54" s="65">
        <v>44323</v>
      </c>
      <c r="O54" s="64" t="s">
        <v>139</v>
      </c>
      <c r="P54" s="61"/>
      <c r="Q54" s="73"/>
      <c r="R54" s="73"/>
      <c r="S54" s="73"/>
      <c r="T54" s="73"/>
      <c r="U54" s="73"/>
      <c r="V54" s="74"/>
      <c r="W54" s="75"/>
      <c r="X54" s="74"/>
      <c r="Y54" s="60"/>
      <c r="Z54" s="75"/>
    </row>
    <row r="55" spans="1:26" ht="24.75" customHeight="1">
      <c r="A55" s="63">
        <v>37</v>
      </c>
      <c r="B55" s="63">
        <v>24</v>
      </c>
      <c r="C55" s="68" t="s">
        <v>591</v>
      </c>
      <c r="D55" s="67">
        <v>55</v>
      </c>
      <c r="E55" s="67">
        <v>552.79999999999995</v>
      </c>
      <c r="F55" s="70">
        <f>(D55-E55)/E55</f>
        <v>-0.90050651230101297</v>
      </c>
      <c r="G55" s="67">
        <v>9</v>
      </c>
      <c r="H55" s="66" t="s">
        <v>36</v>
      </c>
      <c r="I55" s="66" t="s">
        <v>36</v>
      </c>
      <c r="J55" s="66" t="s">
        <v>36</v>
      </c>
      <c r="K55" s="66">
        <v>3</v>
      </c>
      <c r="L55" s="67">
        <v>2318.12</v>
      </c>
      <c r="M55" s="67">
        <v>469</v>
      </c>
      <c r="N55" s="65">
        <v>44330</v>
      </c>
      <c r="O55" s="64" t="s">
        <v>139</v>
      </c>
      <c r="P55" s="9"/>
      <c r="R55" s="54"/>
      <c r="T55" s="61"/>
      <c r="U55" s="60"/>
      <c r="V55" s="60"/>
      <c r="W55" s="60"/>
      <c r="X55" s="60"/>
      <c r="Y55" s="60"/>
      <c r="Z55" s="61"/>
    </row>
    <row r="56" spans="1:26" ht="25.35" customHeight="1">
      <c r="A56" s="63">
        <v>38</v>
      </c>
      <c r="B56" s="63">
        <v>30</v>
      </c>
      <c r="C56" s="55" t="s">
        <v>328</v>
      </c>
      <c r="D56" s="67">
        <v>37.700000000000003</v>
      </c>
      <c r="E56" s="67">
        <v>178.25</v>
      </c>
      <c r="F56" s="70">
        <f>(D56-E56)/E56</f>
        <v>-0.78849929873772795</v>
      </c>
      <c r="G56" s="67">
        <v>7</v>
      </c>
      <c r="H56" s="66">
        <v>7</v>
      </c>
      <c r="I56" s="66">
        <f>G56/H56</f>
        <v>1</v>
      </c>
      <c r="J56" s="66">
        <v>1</v>
      </c>
      <c r="K56" s="66" t="s">
        <v>36</v>
      </c>
      <c r="L56" s="67">
        <v>66263.72</v>
      </c>
      <c r="M56" s="67">
        <v>14239</v>
      </c>
      <c r="N56" s="65">
        <v>44113</v>
      </c>
      <c r="O56" s="53" t="s">
        <v>41</v>
      </c>
      <c r="P56" s="61"/>
      <c r="R56" s="54"/>
      <c r="T56" s="61"/>
      <c r="U56" s="60"/>
      <c r="V56" s="60"/>
      <c r="W56" s="60"/>
      <c r="X56" s="61"/>
      <c r="Y56" s="60"/>
      <c r="Z56" s="60"/>
    </row>
    <row r="57" spans="1:26" ht="25.35" customHeight="1">
      <c r="A57" s="63">
        <v>39</v>
      </c>
      <c r="B57" s="63">
        <v>18</v>
      </c>
      <c r="C57" s="26" t="s">
        <v>592</v>
      </c>
      <c r="D57" s="67">
        <v>29</v>
      </c>
      <c r="E57" s="67">
        <v>998</v>
      </c>
      <c r="F57" s="70">
        <f>(D57-E57)/E57</f>
        <v>-0.9709418837675351</v>
      </c>
      <c r="G57" s="67">
        <v>6</v>
      </c>
      <c r="H57" s="66" t="s">
        <v>36</v>
      </c>
      <c r="I57" s="66" t="s">
        <v>36</v>
      </c>
      <c r="J57" s="66">
        <v>1</v>
      </c>
      <c r="K57" s="66">
        <v>3</v>
      </c>
      <c r="L57" s="67">
        <v>5333</v>
      </c>
      <c r="M57" s="67">
        <v>916</v>
      </c>
      <c r="N57" s="65">
        <v>44337</v>
      </c>
      <c r="O57" s="64" t="s">
        <v>47</v>
      </c>
      <c r="P57" s="61"/>
      <c r="R57" s="54"/>
      <c r="T57" s="61"/>
      <c r="U57" s="60"/>
      <c r="V57" s="60"/>
      <c r="W57" s="60"/>
      <c r="X57" s="60"/>
      <c r="Y57" s="61"/>
      <c r="Z57" s="60"/>
    </row>
    <row r="58" spans="1:26" ht="24.6" customHeight="1">
      <c r="A58" s="63">
        <v>40</v>
      </c>
      <c r="B58" s="69" t="s">
        <v>36</v>
      </c>
      <c r="C58" s="68" t="s">
        <v>459</v>
      </c>
      <c r="D58" s="67">
        <v>24</v>
      </c>
      <c r="E58" s="66" t="s">
        <v>36</v>
      </c>
      <c r="F58" s="66" t="s">
        <v>36</v>
      </c>
      <c r="G58" s="67">
        <v>4</v>
      </c>
      <c r="H58" s="25">
        <v>1</v>
      </c>
      <c r="I58" s="66">
        <f>G58/H58</f>
        <v>4</v>
      </c>
      <c r="J58" s="66">
        <v>1</v>
      </c>
      <c r="K58" s="66" t="s">
        <v>36</v>
      </c>
      <c r="L58" s="67">
        <v>49162</v>
      </c>
      <c r="M58" s="67">
        <v>9163</v>
      </c>
      <c r="N58" s="65">
        <v>43805</v>
      </c>
      <c r="O58" s="64" t="s">
        <v>50</v>
      </c>
      <c r="P58" s="61"/>
      <c r="R58" s="54"/>
      <c r="T58" s="61"/>
      <c r="U58" s="60"/>
      <c r="V58" s="60"/>
      <c r="W58" s="60"/>
      <c r="X58" s="60"/>
      <c r="Y58" s="60"/>
      <c r="Z58" s="61"/>
    </row>
    <row r="59" spans="1:26" ht="25.35" customHeight="1">
      <c r="A59" s="41"/>
      <c r="B59" s="41"/>
      <c r="C59" s="52" t="s">
        <v>255</v>
      </c>
      <c r="D59" s="62">
        <f>SUM(D47:D58)</f>
        <v>95528.700000000041</v>
      </c>
      <c r="E59" s="62">
        <f>SUM(E47:E58)</f>
        <v>108936.71000000002</v>
      </c>
      <c r="F59" s="70">
        <f>(D59-E59)/E59</f>
        <v>-0.12308073192223244</v>
      </c>
      <c r="G59" s="62">
        <f>SUM(G47:G58)</f>
        <v>17615</v>
      </c>
      <c r="H59" s="62"/>
      <c r="I59" s="43"/>
      <c r="J59" s="42"/>
      <c r="K59" s="44"/>
      <c r="L59" s="45"/>
      <c r="M59" s="49"/>
      <c r="N59" s="46"/>
      <c r="O59" s="53"/>
      <c r="P59" s="61"/>
      <c r="R59" s="61"/>
    </row>
    <row r="60" spans="1:26" ht="14.1" customHeight="1">
      <c r="A60" s="39"/>
      <c r="B60" s="47"/>
      <c r="C60" s="40"/>
      <c r="D60" s="48"/>
      <c r="E60" s="48"/>
      <c r="F60" s="24"/>
      <c r="G60" s="48"/>
      <c r="H60" s="48"/>
      <c r="I60" s="48"/>
      <c r="J60" s="48"/>
      <c r="K60" s="48"/>
      <c r="L60" s="48"/>
      <c r="M60" s="48"/>
      <c r="N60" s="50"/>
      <c r="O60" s="38"/>
    </row>
    <row r="61" spans="1:26" ht="24.6" customHeight="1">
      <c r="A61" s="63">
        <v>41</v>
      </c>
      <c r="B61" s="23" t="s">
        <v>34</v>
      </c>
      <c r="C61" s="68" t="s">
        <v>569</v>
      </c>
      <c r="D61" s="67">
        <v>14</v>
      </c>
      <c r="E61" s="66" t="s">
        <v>36</v>
      </c>
      <c r="F61" s="66" t="s">
        <v>36</v>
      </c>
      <c r="G61" s="67">
        <v>2</v>
      </c>
      <c r="H61" s="25">
        <v>2</v>
      </c>
      <c r="I61" s="66">
        <f>G61/H61</f>
        <v>1</v>
      </c>
      <c r="J61" s="66">
        <v>1</v>
      </c>
      <c r="K61" s="66">
        <v>1</v>
      </c>
      <c r="L61" s="67">
        <v>14</v>
      </c>
      <c r="M61" s="67">
        <v>2</v>
      </c>
      <c r="N61" s="65">
        <v>44351</v>
      </c>
      <c r="O61" s="64" t="s">
        <v>570</v>
      </c>
      <c r="P61" s="61"/>
      <c r="R61" s="54"/>
      <c r="T61" s="61"/>
      <c r="U61" s="60"/>
      <c r="V61" s="60"/>
      <c r="W61" s="60"/>
      <c r="X61" s="60"/>
      <c r="Y61" s="60"/>
      <c r="Z61" s="61"/>
    </row>
    <row r="62" spans="1:26" ht="24.75" customHeight="1">
      <c r="A62" s="63">
        <v>42</v>
      </c>
      <c r="B62" s="69" t="s">
        <v>36</v>
      </c>
      <c r="C62" s="68" t="s">
        <v>534</v>
      </c>
      <c r="D62" s="67">
        <v>14</v>
      </c>
      <c r="E62" s="66" t="s">
        <v>36</v>
      </c>
      <c r="F62" s="66" t="s">
        <v>36</v>
      </c>
      <c r="G62" s="67">
        <v>2</v>
      </c>
      <c r="H62" s="25">
        <v>1</v>
      </c>
      <c r="I62" s="66">
        <f>G62/H62</f>
        <v>2</v>
      </c>
      <c r="J62" s="66">
        <v>1</v>
      </c>
      <c r="K62" s="66" t="s">
        <v>36</v>
      </c>
      <c r="L62" s="67">
        <v>6190.62</v>
      </c>
      <c r="M62" s="67">
        <v>1180</v>
      </c>
      <c r="N62" s="65">
        <v>44134</v>
      </c>
      <c r="O62" s="64" t="s">
        <v>80</v>
      </c>
      <c r="P62" s="61"/>
      <c r="R62" s="54"/>
      <c r="T62" s="61"/>
      <c r="U62" s="60"/>
      <c r="V62" s="60"/>
      <c r="W62" s="60"/>
      <c r="X62" s="60"/>
      <c r="Y62" s="60"/>
      <c r="Z62" s="61"/>
    </row>
    <row r="63" spans="1:26" ht="25.35" customHeight="1">
      <c r="A63" s="41"/>
      <c r="B63" s="41"/>
      <c r="C63" s="52" t="s">
        <v>593</v>
      </c>
      <c r="D63" s="62">
        <f>SUM(D59:D62)</f>
        <v>95556.700000000041</v>
      </c>
      <c r="E63" s="62">
        <f>SUM(E59:E62)</f>
        <v>108936.71000000002</v>
      </c>
      <c r="F63" s="20">
        <f>(D63-E63)/E63</f>
        <v>-0.12282370194583606</v>
      </c>
      <c r="G63" s="62">
        <f>SUM(G59:G62)</f>
        <v>17619</v>
      </c>
      <c r="H63" s="62"/>
      <c r="I63" s="43"/>
      <c r="J63" s="42"/>
      <c r="K63" s="44"/>
      <c r="L63" s="45"/>
      <c r="M63" s="49"/>
      <c r="N63" s="46"/>
      <c r="O63" s="53"/>
    </row>
    <row r="64" spans="1:26" ht="23.1" customHeight="1"/>
    <row r="65" spans="18:18" ht="17.25" customHeight="1"/>
    <row r="79" spans="18:18">
      <c r="R79" s="61"/>
    </row>
    <row r="82" spans="16:16">
      <c r="P82" s="61"/>
    </row>
    <row r="86" spans="16:16" ht="12" customHeight="1"/>
  </sheetData>
  <sortState xmlns:xlrd2="http://schemas.microsoft.com/office/spreadsheetml/2017/richdata2" ref="B13:O58">
    <sortCondition descending="1" ref="D13:D58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9BBA9-C4B4-43CB-8420-84250EE9A2A4}">
  <dimension ref="A1:Z76"/>
  <sheetViews>
    <sheetView topLeftCell="A16" zoomScale="60" zoomScaleNormal="60" workbookViewId="0">
      <selection activeCell="L50" sqref="L50:M50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1.44140625" style="1" customWidth="1"/>
    <col min="25" max="25" width="14.88671875" style="1" customWidth="1"/>
    <col min="26" max="26" width="12" style="1" bestFit="1" customWidth="1"/>
    <col min="27" max="16384" width="8.88671875" style="1"/>
  </cols>
  <sheetData>
    <row r="1" spans="1:26" ht="19.5" customHeight="1">
      <c r="E1" s="30" t="s">
        <v>594</v>
      </c>
      <c r="F1" s="30"/>
      <c r="G1" s="30"/>
      <c r="H1" s="30"/>
      <c r="I1" s="30"/>
    </row>
    <row r="2" spans="1:26" ht="19.5" customHeight="1">
      <c r="E2" s="30" t="s">
        <v>595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581</v>
      </c>
      <c r="E6" s="32" t="s">
        <v>596</v>
      </c>
      <c r="F6" s="212"/>
      <c r="G6" s="32" t="s">
        <v>581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 ht="21.6">
      <c r="A10" s="207"/>
      <c r="B10" s="207"/>
      <c r="C10" s="212"/>
      <c r="D10" s="84" t="s">
        <v>582</v>
      </c>
      <c r="E10" s="84" t="s">
        <v>597</v>
      </c>
      <c r="F10" s="212"/>
      <c r="G10" s="84" t="s">
        <v>582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Y12" s="4"/>
      <c r="Z12" s="2"/>
    </row>
    <row r="13" spans="1:26" ht="25.35" customHeight="1">
      <c r="A13" s="63">
        <v>1</v>
      </c>
      <c r="B13" s="63" t="s">
        <v>34</v>
      </c>
      <c r="C13" s="68" t="s">
        <v>393</v>
      </c>
      <c r="D13" s="67">
        <v>39614.730000000003</v>
      </c>
      <c r="E13" s="66" t="s">
        <v>36</v>
      </c>
      <c r="F13" s="66" t="s">
        <v>36</v>
      </c>
      <c r="G13" s="67">
        <v>6160</v>
      </c>
      <c r="H13" s="66">
        <v>276</v>
      </c>
      <c r="I13" s="66">
        <f t="shared" ref="I13:I19" si="0">G13/H13</f>
        <v>22.318840579710145</v>
      </c>
      <c r="J13" s="66">
        <v>15</v>
      </c>
      <c r="K13" s="66">
        <v>1</v>
      </c>
      <c r="L13" s="67">
        <v>45258</v>
      </c>
      <c r="M13" s="67">
        <v>6756</v>
      </c>
      <c r="N13" s="65">
        <v>44344</v>
      </c>
      <c r="O13" s="64" t="s">
        <v>39</v>
      </c>
      <c r="P13" s="61"/>
      <c r="R13" s="54"/>
      <c r="T13" s="61"/>
      <c r="U13" s="60"/>
      <c r="V13" s="60"/>
      <c r="W13" s="60"/>
      <c r="X13" s="60"/>
      <c r="Y13" s="60"/>
      <c r="Z13" s="61"/>
    </row>
    <row r="14" spans="1:26" ht="25.35" customHeight="1">
      <c r="A14" s="63">
        <v>2</v>
      </c>
      <c r="B14" s="63">
        <v>1</v>
      </c>
      <c r="C14" s="68" t="s">
        <v>520</v>
      </c>
      <c r="D14" s="67">
        <v>14924.34</v>
      </c>
      <c r="E14" s="66">
        <v>22127.99</v>
      </c>
      <c r="F14" s="70">
        <f>(D14-E14)/E14</f>
        <v>-0.32554470604876451</v>
      </c>
      <c r="G14" s="67">
        <v>3187</v>
      </c>
      <c r="H14" s="66">
        <v>231</v>
      </c>
      <c r="I14" s="66">
        <f t="shared" si="0"/>
        <v>13.796536796536797</v>
      </c>
      <c r="J14" s="66">
        <v>17</v>
      </c>
      <c r="K14" s="66">
        <v>2</v>
      </c>
      <c r="L14" s="67">
        <v>37364</v>
      </c>
      <c r="M14" s="67">
        <v>7941</v>
      </c>
      <c r="N14" s="65">
        <v>44337</v>
      </c>
      <c r="O14" s="64" t="s">
        <v>43</v>
      </c>
      <c r="P14" s="61"/>
      <c r="R14" s="54"/>
      <c r="T14" s="61"/>
      <c r="U14" s="60"/>
      <c r="V14" s="60"/>
      <c r="W14" s="60"/>
      <c r="X14" s="60"/>
      <c r="Y14" s="60"/>
      <c r="Z14" s="61"/>
    </row>
    <row r="15" spans="1:26" ht="25.35" customHeight="1">
      <c r="A15" s="63">
        <v>3</v>
      </c>
      <c r="B15" s="63" t="s">
        <v>34</v>
      </c>
      <c r="C15" s="68" t="s">
        <v>518</v>
      </c>
      <c r="D15" s="67">
        <v>8990.39</v>
      </c>
      <c r="E15" s="66" t="s">
        <v>36</v>
      </c>
      <c r="F15" s="66" t="s">
        <v>36</v>
      </c>
      <c r="G15" s="67">
        <v>1560</v>
      </c>
      <c r="H15" s="66">
        <v>198</v>
      </c>
      <c r="I15" s="66">
        <f t="shared" si="0"/>
        <v>7.8787878787878789</v>
      </c>
      <c r="J15" s="66">
        <v>14</v>
      </c>
      <c r="K15" s="66">
        <v>1</v>
      </c>
      <c r="L15" s="67">
        <v>9302</v>
      </c>
      <c r="M15" s="67">
        <v>1615</v>
      </c>
      <c r="N15" s="65">
        <v>44344</v>
      </c>
      <c r="O15" s="64" t="s">
        <v>43</v>
      </c>
      <c r="P15" s="61"/>
      <c r="R15" s="54"/>
      <c r="T15" s="61"/>
      <c r="U15" s="60"/>
      <c r="V15" s="60"/>
      <c r="W15" s="60"/>
      <c r="X15" s="60"/>
      <c r="Y15" s="60"/>
      <c r="Z15" s="61"/>
    </row>
    <row r="16" spans="1:26" ht="25.35" customHeight="1">
      <c r="A16" s="63">
        <v>4</v>
      </c>
      <c r="B16" s="63">
        <v>2</v>
      </c>
      <c r="C16" s="68" t="s">
        <v>564</v>
      </c>
      <c r="D16" s="67">
        <v>6575.3</v>
      </c>
      <c r="E16" s="66">
        <v>12752.18</v>
      </c>
      <c r="F16" s="70">
        <f>(D16-E16)/E16</f>
        <v>-0.48437835726911005</v>
      </c>
      <c r="G16" s="67">
        <v>1035</v>
      </c>
      <c r="H16" s="66">
        <v>121</v>
      </c>
      <c r="I16" s="66">
        <f t="shared" si="0"/>
        <v>8.5537190082644621</v>
      </c>
      <c r="J16" s="66">
        <v>8</v>
      </c>
      <c r="K16" s="66">
        <v>3</v>
      </c>
      <c r="L16" s="67">
        <v>45253.35</v>
      </c>
      <c r="M16" s="67">
        <v>7085</v>
      </c>
      <c r="N16" s="65">
        <v>44330</v>
      </c>
      <c r="O16" s="64" t="s">
        <v>41</v>
      </c>
      <c r="P16" s="61"/>
      <c r="R16" s="54"/>
      <c r="T16" s="61"/>
      <c r="U16" s="60"/>
      <c r="V16" s="60"/>
      <c r="W16" s="60"/>
      <c r="X16" s="60"/>
      <c r="Y16" s="61"/>
      <c r="Z16" s="60"/>
    </row>
    <row r="17" spans="1:26" ht="25.35" customHeight="1">
      <c r="A17" s="63">
        <v>5</v>
      </c>
      <c r="B17" s="63">
        <v>5</v>
      </c>
      <c r="C17" s="68" t="s">
        <v>330</v>
      </c>
      <c r="D17" s="67">
        <v>5270.89</v>
      </c>
      <c r="E17" s="66">
        <v>7451.12</v>
      </c>
      <c r="F17" s="70">
        <f>(D17-E17)/E17</f>
        <v>-0.29260433330828112</v>
      </c>
      <c r="G17" s="67">
        <v>1108</v>
      </c>
      <c r="H17" s="66">
        <v>135</v>
      </c>
      <c r="I17" s="66">
        <f t="shared" si="0"/>
        <v>8.2074074074074073</v>
      </c>
      <c r="J17" s="66">
        <v>11</v>
      </c>
      <c r="K17" s="66">
        <v>4</v>
      </c>
      <c r="L17" s="67">
        <v>49467.61</v>
      </c>
      <c r="M17" s="67">
        <v>10219</v>
      </c>
      <c r="N17" s="65">
        <v>44323</v>
      </c>
      <c r="O17" s="64" t="s">
        <v>56</v>
      </c>
      <c r="P17" s="61"/>
      <c r="Q17" s="73"/>
      <c r="R17" s="73"/>
      <c r="S17" s="73"/>
      <c r="T17" s="73"/>
      <c r="U17" s="73"/>
      <c r="V17" s="74"/>
      <c r="W17" s="74"/>
      <c r="X17" s="75"/>
      <c r="Y17" s="75"/>
      <c r="Z17" s="60"/>
    </row>
    <row r="18" spans="1:26" ht="25.35" customHeight="1">
      <c r="A18" s="63">
        <v>6</v>
      </c>
      <c r="B18" s="63" t="s">
        <v>34</v>
      </c>
      <c r="C18" s="68" t="s">
        <v>551</v>
      </c>
      <c r="D18" s="67">
        <v>4865.92</v>
      </c>
      <c r="E18" s="66" t="s">
        <v>36</v>
      </c>
      <c r="F18" s="66" t="s">
        <v>36</v>
      </c>
      <c r="G18" s="67">
        <v>817</v>
      </c>
      <c r="H18" s="66">
        <v>155</v>
      </c>
      <c r="I18" s="66">
        <f t="shared" si="0"/>
        <v>5.2709677419354835</v>
      </c>
      <c r="J18" s="66">
        <v>13</v>
      </c>
      <c r="K18" s="66">
        <v>1</v>
      </c>
      <c r="L18" s="67">
        <v>5256.12</v>
      </c>
      <c r="M18" s="67">
        <v>884</v>
      </c>
      <c r="N18" s="65">
        <v>44344</v>
      </c>
      <c r="O18" s="64" t="s">
        <v>41</v>
      </c>
      <c r="P18" s="61"/>
      <c r="Q18" s="73"/>
      <c r="R18" s="73"/>
      <c r="S18" s="73"/>
      <c r="T18" s="73"/>
      <c r="U18" s="73"/>
      <c r="V18" s="74"/>
      <c r="W18" s="74"/>
      <c r="X18" s="75"/>
      <c r="Y18" s="75"/>
      <c r="Z18" s="60"/>
    </row>
    <row r="19" spans="1:26" ht="25.35" customHeight="1">
      <c r="A19" s="63">
        <v>7</v>
      </c>
      <c r="B19" s="63" t="s">
        <v>58</v>
      </c>
      <c r="C19" s="68" t="s">
        <v>487</v>
      </c>
      <c r="D19" s="67">
        <v>4144.53</v>
      </c>
      <c r="E19" s="66" t="s">
        <v>36</v>
      </c>
      <c r="F19" s="66" t="s">
        <v>36</v>
      </c>
      <c r="G19" s="67">
        <v>638</v>
      </c>
      <c r="H19" s="66">
        <v>13</v>
      </c>
      <c r="I19" s="66">
        <f t="shared" si="0"/>
        <v>49.07692307692308</v>
      </c>
      <c r="J19" s="66">
        <v>8</v>
      </c>
      <c r="K19" s="66">
        <v>0</v>
      </c>
      <c r="L19" s="67">
        <v>4144.53</v>
      </c>
      <c r="M19" s="67">
        <v>638</v>
      </c>
      <c r="N19" s="65" t="s">
        <v>563</v>
      </c>
      <c r="O19" s="64" t="s">
        <v>56</v>
      </c>
      <c r="P19" s="61"/>
      <c r="Q19" s="73"/>
      <c r="R19" s="73"/>
      <c r="S19" s="73"/>
      <c r="T19" s="73"/>
      <c r="U19" s="73"/>
      <c r="V19" s="74"/>
      <c r="W19" s="74"/>
      <c r="X19" s="75"/>
      <c r="Y19" s="75"/>
      <c r="Z19" s="60"/>
    </row>
    <row r="20" spans="1:26" ht="25.35" customHeight="1">
      <c r="A20" s="63">
        <v>8</v>
      </c>
      <c r="B20" s="63">
        <v>4</v>
      </c>
      <c r="C20" s="68" t="s">
        <v>565</v>
      </c>
      <c r="D20" s="67">
        <v>3840</v>
      </c>
      <c r="E20" s="66">
        <v>7785</v>
      </c>
      <c r="F20" s="70">
        <f>(D20-E20)/E20</f>
        <v>-0.50674373795761074</v>
      </c>
      <c r="G20" s="67">
        <v>615</v>
      </c>
      <c r="H20" s="66" t="s">
        <v>36</v>
      </c>
      <c r="I20" s="66" t="s">
        <v>36</v>
      </c>
      <c r="J20" s="66">
        <v>6</v>
      </c>
      <c r="K20" s="66">
        <v>2</v>
      </c>
      <c r="L20" s="67">
        <v>11625</v>
      </c>
      <c r="M20" s="67">
        <v>1870</v>
      </c>
      <c r="N20" s="65">
        <v>44337</v>
      </c>
      <c r="O20" s="64" t="s">
        <v>47</v>
      </c>
      <c r="P20" s="61"/>
      <c r="Q20" s="73"/>
      <c r="R20" s="73"/>
      <c r="S20" s="73"/>
      <c r="T20" s="73"/>
      <c r="U20" s="73"/>
      <c r="V20" s="74"/>
      <c r="W20" s="74"/>
      <c r="X20" s="75"/>
      <c r="Y20" s="75"/>
      <c r="Z20" s="60"/>
    </row>
    <row r="21" spans="1:26" ht="25.35" customHeight="1">
      <c r="A21" s="63">
        <v>9</v>
      </c>
      <c r="B21" s="63">
        <v>11</v>
      </c>
      <c r="C21" s="68" t="s">
        <v>477</v>
      </c>
      <c r="D21" s="67">
        <v>3066.2</v>
      </c>
      <c r="E21" s="67">
        <v>4011.61</v>
      </c>
      <c r="F21" s="70">
        <f>(D21-E21)/E21</f>
        <v>-0.23566847225926754</v>
      </c>
      <c r="G21" s="67">
        <v>634</v>
      </c>
      <c r="H21" s="25">
        <v>93</v>
      </c>
      <c r="I21" s="66">
        <f>G21/H21</f>
        <v>6.817204301075269</v>
      </c>
      <c r="J21" s="66">
        <v>13</v>
      </c>
      <c r="K21" s="66">
        <v>5</v>
      </c>
      <c r="L21" s="67">
        <v>42419</v>
      </c>
      <c r="M21" s="67">
        <v>8803</v>
      </c>
      <c r="N21" s="65">
        <v>44316</v>
      </c>
      <c r="O21" s="64" t="s">
        <v>43</v>
      </c>
      <c r="P21" s="61"/>
      <c r="Q21" s="73"/>
      <c r="R21" s="73"/>
      <c r="S21" s="73"/>
      <c r="T21" s="73"/>
      <c r="U21" s="73"/>
      <c r="V21" s="74"/>
      <c r="W21" s="74"/>
      <c r="X21" s="75"/>
      <c r="Y21" s="75"/>
      <c r="Z21" s="60"/>
    </row>
    <row r="22" spans="1:26" ht="25.35" customHeight="1">
      <c r="A22" s="63">
        <v>10</v>
      </c>
      <c r="B22" s="63">
        <v>3</v>
      </c>
      <c r="C22" s="68" t="s">
        <v>585</v>
      </c>
      <c r="D22" s="67">
        <v>3058.59</v>
      </c>
      <c r="E22" s="66">
        <v>10698.47</v>
      </c>
      <c r="F22" s="70">
        <f>(D22-E22)/E22</f>
        <v>-0.71410958763262411</v>
      </c>
      <c r="G22" s="67">
        <v>470</v>
      </c>
      <c r="H22" s="66">
        <v>62</v>
      </c>
      <c r="I22" s="66">
        <f>G22/H22</f>
        <v>7.580645161290323</v>
      </c>
      <c r="J22" s="66">
        <v>10</v>
      </c>
      <c r="K22" s="66">
        <v>2</v>
      </c>
      <c r="L22" s="67">
        <v>13757.06</v>
      </c>
      <c r="M22" s="67">
        <v>2136</v>
      </c>
      <c r="N22" s="65">
        <v>44337</v>
      </c>
      <c r="O22" s="64" t="s">
        <v>41</v>
      </c>
      <c r="P22" s="61"/>
      <c r="Q22" s="73"/>
      <c r="R22" s="73"/>
      <c r="S22" s="73"/>
      <c r="T22" s="73"/>
      <c r="U22" s="73"/>
      <c r="V22" s="74"/>
      <c r="W22" s="74"/>
      <c r="X22" s="75"/>
      <c r="Y22" s="75"/>
      <c r="Z22" s="60"/>
    </row>
    <row r="23" spans="1:26" ht="25.35" customHeight="1">
      <c r="A23" s="41"/>
      <c r="B23" s="41"/>
      <c r="C23" s="52" t="s">
        <v>52</v>
      </c>
      <c r="D23" s="62">
        <f>SUM(D13:D22)</f>
        <v>94350.89</v>
      </c>
      <c r="E23" s="62">
        <f>SUM(E13:E22)</f>
        <v>64826.37</v>
      </c>
      <c r="F23" s="20">
        <f>(D23-E23)/E23</f>
        <v>0.45543996987645607</v>
      </c>
      <c r="G23" s="62">
        <f>SUM(G13:G22)</f>
        <v>16224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6</v>
      </c>
      <c r="C25" s="55" t="s">
        <v>587</v>
      </c>
      <c r="D25" s="67">
        <v>2625.33</v>
      </c>
      <c r="E25" s="66">
        <v>6406.81</v>
      </c>
      <c r="F25" s="70">
        <f>(D25-E25)/E25</f>
        <v>-0.59022821029498307</v>
      </c>
      <c r="G25" s="67">
        <v>407</v>
      </c>
      <c r="H25" s="25">
        <v>52</v>
      </c>
      <c r="I25" s="66">
        <f>G25/H25</f>
        <v>7.8269230769230766</v>
      </c>
      <c r="J25" s="66">
        <v>8</v>
      </c>
      <c r="K25" s="66">
        <v>4</v>
      </c>
      <c r="L25" s="67">
        <v>50171.88</v>
      </c>
      <c r="M25" s="67">
        <v>7294</v>
      </c>
      <c r="N25" s="65">
        <v>44323</v>
      </c>
      <c r="O25" s="12" t="s">
        <v>142</v>
      </c>
      <c r="P25" s="61"/>
      <c r="Q25" s="73"/>
      <c r="R25" s="73"/>
      <c r="S25" s="73"/>
      <c r="T25" s="73"/>
      <c r="U25" s="73"/>
      <c r="V25" s="74"/>
      <c r="W25" s="74"/>
      <c r="X25" s="75"/>
      <c r="Y25" s="75"/>
      <c r="Z25" s="60"/>
    </row>
    <row r="26" spans="1:26" ht="25.35" customHeight="1">
      <c r="A26" s="63">
        <v>12</v>
      </c>
      <c r="B26" s="63" t="s">
        <v>34</v>
      </c>
      <c r="C26" s="26" t="s">
        <v>555</v>
      </c>
      <c r="D26" s="67">
        <f>1441.93+652.74</f>
        <v>2094.67</v>
      </c>
      <c r="E26" s="66" t="s">
        <v>36</v>
      </c>
      <c r="F26" s="66" t="s">
        <v>36</v>
      </c>
      <c r="G26" s="67">
        <v>396</v>
      </c>
      <c r="H26" s="66" t="s">
        <v>36</v>
      </c>
      <c r="I26" s="66" t="s">
        <v>36</v>
      </c>
      <c r="J26" s="66">
        <v>11</v>
      </c>
      <c r="K26" s="66">
        <v>1</v>
      </c>
      <c r="L26" s="67">
        <f>1441.93+652.74</f>
        <v>2094.67</v>
      </c>
      <c r="M26" s="67">
        <v>396</v>
      </c>
      <c r="N26" s="65">
        <v>44344</v>
      </c>
      <c r="O26" s="64" t="s">
        <v>556</v>
      </c>
      <c r="P26" s="61"/>
      <c r="Q26" s="73"/>
      <c r="R26" s="73"/>
      <c r="S26" s="73"/>
      <c r="T26" s="73"/>
      <c r="U26" s="73"/>
      <c r="V26" s="74"/>
      <c r="W26" s="74"/>
      <c r="X26" s="21"/>
      <c r="Y26" s="75"/>
      <c r="Z26" s="60"/>
    </row>
    <row r="27" spans="1:26" ht="25.35" customHeight="1">
      <c r="A27" s="63">
        <v>13</v>
      </c>
      <c r="B27" s="63" t="s">
        <v>34</v>
      </c>
      <c r="C27" s="26" t="s">
        <v>584</v>
      </c>
      <c r="D27" s="67">
        <v>2031</v>
      </c>
      <c r="E27" s="66" t="s">
        <v>36</v>
      </c>
      <c r="F27" s="66" t="s">
        <v>36</v>
      </c>
      <c r="G27" s="67">
        <v>423</v>
      </c>
      <c r="H27" s="66" t="s">
        <v>36</v>
      </c>
      <c r="I27" s="66" t="s">
        <v>36</v>
      </c>
      <c r="J27" s="66" t="s">
        <v>36</v>
      </c>
      <c r="K27" s="66">
        <v>1</v>
      </c>
      <c r="L27" s="67">
        <v>2031</v>
      </c>
      <c r="M27" s="67">
        <v>423</v>
      </c>
      <c r="N27" s="65">
        <v>44344</v>
      </c>
      <c r="O27" s="64" t="s">
        <v>139</v>
      </c>
      <c r="P27" s="61"/>
      <c r="Q27" s="73"/>
      <c r="R27" s="73"/>
      <c r="S27" s="73"/>
      <c r="T27" s="73"/>
      <c r="U27" s="73"/>
      <c r="V27" s="74"/>
      <c r="W27" s="74"/>
      <c r="X27" s="21"/>
      <c r="Y27" s="75"/>
      <c r="Z27" s="60"/>
    </row>
    <row r="28" spans="1:26" ht="25.35" customHeight="1">
      <c r="A28" s="63">
        <v>14</v>
      </c>
      <c r="B28" s="63" t="s">
        <v>34</v>
      </c>
      <c r="C28" s="26" t="s">
        <v>583</v>
      </c>
      <c r="D28" s="67">
        <v>1711.97</v>
      </c>
      <c r="E28" s="66" t="s">
        <v>36</v>
      </c>
      <c r="F28" s="66" t="s">
        <v>36</v>
      </c>
      <c r="G28" s="67">
        <v>320</v>
      </c>
      <c r="H28" s="66">
        <v>46</v>
      </c>
      <c r="I28" s="66">
        <f>G28/H28</f>
        <v>6.9565217391304346</v>
      </c>
      <c r="J28" s="66">
        <v>4</v>
      </c>
      <c r="K28" s="66">
        <v>1</v>
      </c>
      <c r="L28" s="67">
        <v>1711.97</v>
      </c>
      <c r="M28" s="67">
        <v>320</v>
      </c>
      <c r="N28" s="65">
        <v>44344</v>
      </c>
      <c r="O28" s="64" t="s">
        <v>80</v>
      </c>
      <c r="P28" s="61"/>
      <c r="Q28" s="73"/>
      <c r="R28" s="73"/>
      <c r="S28" s="73"/>
      <c r="T28" s="73"/>
      <c r="U28" s="73"/>
      <c r="V28" s="74"/>
      <c r="W28" s="74"/>
      <c r="X28" s="21"/>
      <c r="Y28" s="75"/>
      <c r="Z28" s="60"/>
    </row>
    <row r="29" spans="1:26" ht="25.35" customHeight="1">
      <c r="A29" s="63">
        <v>15</v>
      </c>
      <c r="B29" s="63">
        <v>13</v>
      </c>
      <c r="C29" s="13" t="s">
        <v>552</v>
      </c>
      <c r="D29" s="67">
        <v>1430.8</v>
      </c>
      <c r="E29" s="66">
        <v>2665.65</v>
      </c>
      <c r="F29" s="70">
        <f t="shared" ref="F29:F35" si="1">(D29-E29)/E29</f>
        <v>-0.46324536229437474</v>
      </c>
      <c r="G29" s="67">
        <v>241</v>
      </c>
      <c r="H29" s="66">
        <v>23</v>
      </c>
      <c r="I29" s="66">
        <f>G29/H29</f>
        <v>10.478260869565217</v>
      </c>
      <c r="J29" s="66">
        <v>6</v>
      </c>
      <c r="K29" s="66">
        <v>4</v>
      </c>
      <c r="L29" s="67">
        <v>14762</v>
      </c>
      <c r="M29" s="67">
        <v>2352</v>
      </c>
      <c r="N29" s="65">
        <v>44323</v>
      </c>
      <c r="O29" s="64" t="s">
        <v>84</v>
      </c>
      <c r="P29" s="61"/>
      <c r="Q29" s="73"/>
      <c r="R29" s="73"/>
      <c r="S29" s="73"/>
      <c r="T29" s="73"/>
      <c r="U29" s="73"/>
      <c r="V29" s="74"/>
      <c r="W29" s="74"/>
      <c r="X29" s="75"/>
      <c r="Y29" s="75"/>
      <c r="Z29" s="60"/>
    </row>
    <row r="30" spans="1:26" ht="25.35" customHeight="1">
      <c r="A30" s="63">
        <v>16</v>
      </c>
      <c r="B30" s="63">
        <v>12</v>
      </c>
      <c r="C30" s="26" t="s">
        <v>566</v>
      </c>
      <c r="D30" s="67">
        <v>1200.58</v>
      </c>
      <c r="E30" s="66">
        <v>3567.38</v>
      </c>
      <c r="F30" s="70">
        <f t="shared" si="1"/>
        <v>-0.66345609382796344</v>
      </c>
      <c r="G30" s="67">
        <v>199</v>
      </c>
      <c r="H30" s="66">
        <v>31</v>
      </c>
      <c r="I30" s="66">
        <f>G30/H30</f>
        <v>6.419354838709677</v>
      </c>
      <c r="J30" s="66">
        <v>4</v>
      </c>
      <c r="K30" s="66">
        <v>4</v>
      </c>
      <c r="L30" s="67">
        <v>24652.67</v>
      </c>
      <c r="M30" s="67">
        <v>4095</v>
      </c>
      <c r="N30" s="65">
        <v>44323</v>
      </c>
      <c r="O30" s="64" t="s">
        <v>56</v>
      </c>
      <c r="P30" s="61"/>
      <c r="R30" s="54"/>
      <c r="T30" s="61"/>
      <c r="U30" s="60"/>
      <c r="V30" s="60"/>
      <c r="W30" s="61"/>
      <c r="X30" s="60"/>
      <c r="Y30" s="60"/>
      <c r="Z30" s="60"/>
    </row>
    <row r="31" spans="1:26" ht="25.35" customHeight="1">
      <c r="A31" s="63">
        <v>17</v>
      </c>
      <c r="B31" s="63">
        <v>8</v>
      </c>
      <c r="C31" s="68" t="s">
        <v>557</v>
      </c>
      <c r="D31" s="67">
        <v>1177.55</v>
      </c>
      <c r="E31" s="66">
        <v>5175.26</v>
      </c>
      <c r="F31" s="70">
        <f t="shared" si="1"/>
        <v>-0.77246553796331008</v>
      </c>
      <c r="G31" s="67">
        <v>194</v>
      </c>
      <c r="H31" s="66">
        <v>28</v>
      </c>
      <c r="I31" s="66">
        <f>G31/H31</f>
        <v>6.9285714285714288</v>
      </c>
      <c r="J31" s="66">
        <v>7</v>
      </c>
      <c r="K31" s="66">
        <v>2</v>
      </c>
      <c r="L31" s="67">
        <v>6904.31</v>
      </c>
      <c r="M31" s="67">
        <v>1165</v>
      </c>
      <c r="N31" s="65">
        <v>44337</v>
      </c>
      <c r="O31" s="64" t="s">
        <v>41</v>
      </c>
      <c r="P31" s="61"/>
      <c r="Q31" s="73"/>
      <c r="R31" s="73"/>
      <c r="S31" s="73"/>
      <c r="T31" s="73"/>
      <c r="U31" s="73"/>
      <c r="V31" s="74"/>
      <c r="W31" s="74"/>
      <c r="X31" s="75"/>
      <c r="Y31" s="60"/>
      <c r="Z31" s="75"/>
    </row>
    <row r="32" spans="1:26" ht="25.35" customHeight="1">
      <c r="A32" s="63">
        <v>18</v>
      </c>
      <c r="B32" s="63">
        <v>9</v>
      </c>
      <c r="C32" s="68" t="s">
        <v>592</v>
      </c>
      <c r="D32" s="67">
        <v>998</v>
      </c>
      <c r="E32" s="66">
        <v>4306</v>
      </c>
      <c r="F32" s="70">
        <f t="shared" si="1"/>
        <v>-0.76823037621922896</v>
      </c>
      <c r="G32" s="67">
        <v>163</v>
      </c>
      <c r="H32" s="66" t="s">
        <v>36</v>
      </c>
      <c r="I32" s="66" t="s">
        <v>36</v>
      </c>
      <c r="J32" s="66">
        <v>6</v>
      </c>
      <c r="K32" s="66">
        <v>2</v>
      </c>
      <c r="L32" s="67">
        <v>5304</v>
      </c>
      <c r="M32" s="67">
        <v>910</v>
      </c>
      <c r="N32" s="65">
        <v>44337</v>
      </c>
      <c r="O32" s="64" t="s">
        <v>47</v>
      </c>
      <c r="P32" s="61"/>
      <c r="Q32" s="73"/>
      <c r="R32" s="73"/>
      <c r="S32" s="73"/>
      <c r="T32" s="73"/>
      <c r="U32" s="73"/>
      <c r="V32" s="74"/>
      <c r="W32" s="74"/>
      <c r="X32" s="75"/>
      <c r="Y32" s="60"/>
      <c r="Z32" s="75"/>
    </row>
    <row r="33" spans="1:26" ht="25.35" customHeight="1">
      <c r="A33" s="63">
        <v>19</v>
      </c>
      <c r="B33" s="63">
        <v>19</v>
      </c>
      <c r="C33" s="55" t="s">
        <v>305</v>
      </c>
      <c r="D33" s="67">
        <v>887</v>
      </c>
      <c r="E33" s="66">
        <v>870</v>
      </c>
      <c r="F33" s="70">
        <f t="shared" si="1"/>
        <v>1.9540229885057471E-2</v>
      </c>
      <c r="G33" s="67">
        <v>176</v>
      </c>
      <c r="H33" s="66" t="s">
        <v>36</v>
      </c>
      <c r="I33" s="66" t="s">
        <v>36</v>
      </c>
      <c r="J33" s="66">
        <v>2</v>
      </c>
      <c r="K33" s="66">
        <v>3</v>
      </c>
      <c r="L33" s="67">
        <v>3332</v>
      </c>
      <c r="M33" s="67">
        <v>650</v>
      </c>
      <c r="N33" s="65">
        <v>44330</v>
      </c>
      <c r="O33" s="64" t="s">
        <v>82</v>
      </c>
      <c r="P33" s="61"/>
      <c r="Q33" s="73"/>
      <c r="R33" s="73"/>
      <c r="S33" s="73"/>
      <c r="T33" s="73"/>
      <c r="U33" s="73"/>
      <c r="V33" s="74"/>
      <c r="W33" s="74"/>
      <c r="X33" s="75"/>
      <c r="Y33" s="60"/>
      <c r="Z33" s="75"/>
    </row>
    <row r="34" spans="1:26" ht="25.35" customHeight="1">
      <c r="A34" s="63">
        <v>20</v>
      </c>
      <c r="B34" s="63">
        <v>10</v>
      </c>
      <c r="C34" s="68" t="s">
        <v>536</v>
      </c>
      <c r="D34" s="67">
        <v>836.3</v>
      </c>
      <c r="E34" s="66">
        <v>4074.28</v>
      </c>
      <c r="F34" s="70">
        <f t="shared" si="1"/>
        <v>-0.79473673876120454</v>
      </c>
      <c r="G34" s="67">
        <v>155</v>
      </c>
      <c r="H34" s="66">
        <v>32</v>
      </c>
      <c r="I34" s="66">
        <f>G34/H34</f>
        <v>4.84375</v>
      </c>
      <c r="J34" s="66">
        <v>8</v>
      </c>
      <c r="K34" s="66">
        <v>2</v>
      </c>
      <c r="L34" s="67">
        <v>4910.58</v>
      </c>
      <c r="M34" s="67">
        <v>782</v>
      </c>
      <c r="N34" s="65">
        <v>44337</v>
      </c>
      <c r="O34" s="53" t="s">
        <v>50</v>
      </c>
      <c r="P34" s="61"/>
      <c r="Q34" s="73"/>
      <c r="R34" s="73"/>
      <c r="S34" s="73"/>
      <c r="T34" s="73"/>
      <c r="U34" s="73"/>
      <c r="V34" s="74"/>
      <c r="W34" s="74"/>
      <c r="X34" s="75"/>
      <c r="Y34" s="60"/>
      <c r="Z34" s="75"/>
    </row>
    <row r="35" spans="1:26" ht="25.35" customHeight="1">
      <c r="A35" s="41"/>
      <c r="B35" s="41"/>
      <c r="C35" s="52" t="s">
        <v>66</v>
      </c>
      <c r="D35" s="62">
        <f>SUM(D23:D34)</f>
        <v>109344.09000000001</v>
      </c>
      <c r="E35" s="62">
        <f>SUM(E23:E34)</f>
        <v>91891.75</v>
      </c>
      <c r="F35" s="20">
        <f t="shared" si="1"/>
        <v>0.18992281679258488</v>
      </c>
      <c r="G35" s="62">
        <f>SUM(G23:G34)</f>
        <v>18898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 t="s">
        <v>58</v>
      </c>
      <c r="C37" s="26" t="s">
        <v>331</v>
      </c>
      <c r="D37" s="67">
        <v>833.71</v>
      </c>
      <c r="E37" s="66" t="s">
        <v>36</v>
      </c>
      <c r="F37" s="66" t="s">
        <v>36</v>
      </c>
      <c r="G37" s="67">
        <v>167</v>
      </c>
      <c r="H37" s="66">
        <v>8</v>
      </c>
      <c r="I37" s="66">
        <f>G37/H37</f>
        <v>20.875</v>
      </c>
      <c r="J37" s="66">
        <v>7</v>
      </c>
      <c r="K37" s="66">
        <v>0</v>
      </c>
      <c r="L37" s="67">
        <v>834</v>
      </c>
      <c r="M37" s="67">
        <v>167</v>
      </c>
      <c r="N37" s="65" t="s">
        <v>563</v>
      </c>
      <c r="O37" s="64" t="s">
        <v>37</v>
      </c>
      <c r="P37" s="61"/>
      <c r="Q37" s="73"/>
      <c r="R37" s="73"/>
      <c r="S37" s="73"/>
      <c r="T37" s="73"/>
      <c r="U37" s="73"/>
      <c r="V37" s="74"/>
      <c r="W37" s="74"/>
      <c r="X37" s="75"/>
      <c r="Y37" s="60"/>
      <c r="Z37" s="75"/>
    </row>
    <row r="38" spans="1:26" ht="25.35" customHeight="1">
      <c r="A38" s="63">
        <v>22</v>
      </c>
      <c r="B38" s="63">
        <v>15</v>
      </c>
      <c r="C38" s="13" t="s">
        <v>216</v>
      </c>
      <c r="D38" s="67">
        <v>742.5</v>
      </c>
      <c r="E38" s="66">
        <v>1834.1</v>
      </c>
      <c r="F38" s="70">
        <f t="shared" ref="F38:F47" si="2">(D38-E38)/E38</f>
        <v>-0.59516929284117548</v>
      </c>
      <c r="G38" s="67">
        <v>142</v>
      </c>
      <c r="H38" s="66">
        <v>16</v>
      </c>
      <c r="I38" s="66">
        <f>G38/H38</f>
        <v>8.875</v>
      </c>
      <c r="J38" s="66">
        <v>3</v>
      </c>
      <c r="K38" s="66">
        <v>4</v>
      </c>
      <c r="L38" s="67">
        <v>21751</v>
      </c>
      <c r="M38" s="67">
        <v>3804</v>
      </c>
      <c r="N38" s="65">
        <v>44323</v>
      </c>
      <c r="O38" s="64" t="s">
        <v>43</v>
      </c>
      <c r="P38" s="61"/>
      <c r="Q38" s="73"/>
      <c r="R38" s="73"/>
      <c r="S38" s="73"/>
      <c r="T38" s="73"/>
      <c r="U38" s="73"/>
      <c r="V38" s="74"/>
      <c r="W38" s="74"/>
      <c r="X38" s="75"/>
      <c r="Y38" s="60"/>
      <c r="Z38" s="75"/>
    </row>
    <row r="39" spans="1:26" ht="25.35" customHeight="1">
      <c r="A39" s="63">
        <v>23</v>
      </c>
      <c r="B39" s="63">
        <v>22</v>
      </c>
      <c r="C39" s="68" t="s">
        <v>327</v>
      </c>
      <c r="D39" s="67">
        <v>654.1</v>
      </c>
      <c r="E39" s="67">
        <v>314.7</v>
      </c>
      <c r="F39" s="70">
        <f t="shared" si="2"/>
        <v>1.078487448363521</v>
      </c>
      <c r="G39" s="67">
        <v>131</v>
      </c>
      <c r="H39" s="66">
        <v>18</v>
      </c>
      <c r="I39" s="66">
        <f>G39/H39</f>
        <v>7.2777777777777777</v>
      </c>
      <c r="J39" s="66">
        <v>3</v>
      </c>
      <c r="K39" s="66" t="s">
        <v>36</v>
      </c>
      <c r="L39" s="67">
        <v>115265.81999999999</v>
      </c>
      <c r="M39" s="67">
        <v>23288</v>
      </c>
      <c r="N39" s="65">
        <v>44106</v>
      </c>
      <c r="O39" s="64" t="s">
        <v>50</v>
      </c>
      <c r="P39" s="61"/>
      <c r="Q39" s="73"/>
      <c r="R39" s="73"/>
      <c r="S39" s="73"/>
      <c r="T39" s="73"/>
      <c r="U39" s="73"/>
      <c r="V39" s="74"/>
      <c r="W39" s="74"/>
      <c r="X39" s="75"/>
      <c r="Y39" s="60"/>
      <c r="Z39" s="75"/>
    </row>
    <row r="40" spans="1:26" ht="25.35" customHeight="1">
      <c r="A40" s="63">
        <v>24</v>
      </c>
      <c r="B40" s="63">
        <v>24</v>
      </c>
      <c r="C40" s="68" t="s">
        <v>591</v>
      </c>
      <c r="D40" s="67">
        <v>552.79999999999995</v>
      </c>
      <c r="E40" s="67">
        <v>255</v>
      </c>
      <c r="F40" s="70">
        <f t="shared" si="2"/>
        <v>1.1678431372549019</v>
      </c>
      <c r="G40" s="67">
        <v>112</v>
      </c>
      <c r="H40" s="66" t="s">
        <v>36</v>
      </c>
      <c r="I40" s="66" t="s">
        <v>36</v>
      </c>
      <c r="J40" s="66" t="s">
        <v>36</v>
      </c>
      <c r="K40" s="66">
        <v>2</v>
      </c>
      <c r="L40" s="67">
        <v>2263.12</v>
      </c>
      <c r="M40" s="67">
        <v>460</v>
      </c>
      <c r="N40" s="65">
        <v>44330</v>
      </c>
      <c r="O40" s="64" t="s">
        <v>139</v>
      </c>
      <c r="P40" s="61"/>
      <c r="Q40" s="73"/>
      <c r="R40" s="73"/>
      <c r="S40" s="73"/>
      <c r="T40" s="73"/>
      <c r="U40" s="73"/>
      <c r="V40" s="74"/>
      <c r="W40" s="74"/>
      <c r="X40" s="75"/>
      <c r="Y40" s="60"/>
      <c r="Z40" s="75"/>
    </row>
    <row r="41" spans="1:26" ht="25.35" customHeight="1">
      <c r="A41" s="63">
        <v>25</v>
      </c>
      <c r="B41" s="63">
        <v>16</v>
      </c>
      <c r="C41" s="68" t="s">
        <v>598</v>
      </c>
      <c r="D41" s="67">
        <v>458</v>
      </c>
      <c r="E41" s="66">
        <v>1443</v>
      </c>
      <c r="F41" s="70">
        <f t="shared" si="2"/>
        <v>-0.68260568260568255</v>
      </c>
      <c r="G41" s="67">
        <v>85</v>
      </c>
      <c r="H41" s="66" t="s">
        <v>36</v>
      </c>
      <c r="I41" s="66" t="s">
        <v>36</v>
      </c>
      <c r="J41" s="66">
        <v>2</v>
      </c>
      <c r="K41" s="66">
        <v>3</v>
      </c>
      <c r="L41" s="67">
        <v>5422</v>
      </c>
      <c r="M41" s="67">
        <v>1086</v>
      </c>
      <c r="N41" s="65">
        <v>44330</v>
      </c>
      <c r="O41" s="64" t="s">
        <v>47</v>
      </c>
      <c r="P41" s="61"/>
      <c r="Q41" s="73"/>
      <c r="R41" s="73"/>
      <c r="S41" s="73"/>
      <c r="T41" s="73"/>
      <c r="U41" s="73"/>
      <c r="V41" s="74"/>
      <c r="W41" s="74"/>
      <c r="X41" s="75"/>
      <c r="Y41" s="60"/>
      <c r="Z41" s="75"/>
    </row>
    <row r="42" spans="1:26" ht="25.35" customHeight="1">
      <c r="A42" s="63">
        <v>26</v>
      </c>
      <c r="B42" s="63">
        <v>27</v>
      </c>
      <c r="C42" s="55" t="s">
        <v>458</v>
      </c>
      <c r="D42" s="67">
        <v>429</v>
      </c>
      <c r="E42" s="67">
        <v>146.5</v>
      </c>
      <c r="F42" s="70">
        <f t="shared" si="2"/>
        <v>1.9283276450511946</v>
      </c>
      <c r="G42" s="67">
        <v>77</v>
      </c>
      <c r="H42" s="66">
        <v>4</v>
      </c>
      <c r="I42" s="66">
        <f>G42/H42</f>
        <v>19.25</v>
      </c>
      <c r="J42" s="66">
        <v>3</v>
      </c>
      <c r="K42" s="66">
        <v>5</v>
      </c>
      <c r="L42" s="67">
        <v>21887.82</v>
      </c>
      <c r="M42" s="67">
        <v>3935</v>
      </c>
      <c r="N42" s="65">
        <v>44316</v>
      </c>
      <c r="O42" s="64" t="s">
        <v>50</v>
      </c>
      <c r="P42" s="61"/>
      <c r="Q42" s="73"/>
      <c r="R42" s="73"/>
      <c r="S42" s="73"/>
      <c r="T42" s="73"/>
      <c r="U42" s="73"/>
      <c r="V42" s="74"/>
      <c r="W42" s="74"/>
      <c r="X42" s="75"/>
      <c r="Y42" s="60"/>
      <c r="Z42" s="75"/>
    </row>
    <row r="43" spans="1:26" ht="25.35" customHeight="1">
      <c r="A43" s="63">
        <v>27</v>
      </c>
      <c r="B43" s="76">
        <v>17</v>
      </c>
      <c r="C43" s="68" t="s">
        <v>588</v>
      </c>
      <c r="D43" s="67">
        <v>419</v>
      </c>
      <c r="E43" s="66">
        <v>1410</v>
      </c>
      <c r="F43" s="70">
        <f t="shared" si="2"/>
        <v>-0.70283687943262407</v>
      </c>
      <c r="G43" s="67">
        <v>69</v>
      </c>
      <c r="H43" s="66" t="s">
        <v>36</v>
      </c>
      <c r="I43" s="66" t="s">
        <v>36</v>
      </c>
      <c r="J43" s="66" t="s">
        <v>36</v>
      </c>
      <c r="K43" s="66">
        <v>2</v>
      </c>
      <c r="L43" s="67">
        <v>1829</v>
      </c>
      <c r="M43" s="67">
        <v>340</v>
      </c>
      <c r="N43" s="65">
        <v>44337</v>
      </c>
      <c r="O43" s="64" t="s">
        <v>139</v>
      </c>
      <c r="P43" s="61"/>
      <c r="Q43" s="73"/>
      <c r="R43" s="73"/>
      <c r="S43" s="73"/>
      <c r="T43" s="73"/>
      <c r="U43" s="73"/>
      <c r="V43" s="74"/>
      <c r="W43" s="74"/>
      <c r="X43" s="75"/>
      <c r="Y43" s="60"/>
      <c r="Z43" s="75"/>
    </row>
    <row r="44" spans="1:26" ht="24.75" customHeight="1">
      <c r="A44" s="63">
        <v>28</v>
      </c>
      <c r="B44" s="63">
        <v>18</v>
      </c>
      <c r="C44" s="55" t="s">
        <v>448</v>
      </c>
      <c r="D44" s="67">
        <v>386.5</v>
      </c>
      <c r="E44" s="67">
        <v>1378.1</v>
      </c>
      <c r="F44" s="70">
        <f t="shared" si="2"/>
        <v>-0.71954139757637325</v>
      </c>
      <c r="G44" s="67">
        <v>69</v>
      </c>
      <c r="H44" s="66">
        <v>10</v>
      </c>
      <c r="I44" s="66">
        <f>G44/H44</f>
        <v>6.9</v>
      </c>
      <c r="J44" s="66">
        <v>4</v>
      </c>
      <c r="K44" s="66">
        <v>5</v>
      </c>
      <c r="L44" s="67">
        <v>26987.919999999998</v>
      </c>
      <c r="M44" s="67">
        <v>4747</v>
      </c>
      <c r="N44" s="65">
        <v>44316</v>
      </c>
      <c r="O44" s="64" t="s">
        <v>80</v>
      </c>
      <c r="P44" s="9"/>
      <c r="R44" s="54"/>
      <c r="T44" s="61"/>
      <c r="U44" s="60"/>
      <c r="V44" s="60"/>
      <c r="W44" s="60"/>
      <c r="X44" s="60"/>
      <c r="Y44" s="60"/>
      <c r="Z44" s="61"/>
    </row>
    <row r="45" spans="1:26" ht="25.35" customHeight="1">
      <c r="A45" s="63">
        <v>29</v>
      </c>
      <c r="B45" s="63">
        <v>25</v>
      </c>
      <c r="C45" s="68" t="s">
        <v>590</v>
      </c>
      <c r="D45" s="67">
        <v>359</v>
      </c>
      <c r="E45" s="67">
        <v>229</v>
      </c>
      <c r="F45" s="70">
        <f t="shared" si="2"/>
        <v>0.56768558951965065</v>
      </c>
      <c r="G45" s="67">
        <v>72</v>
      </c>
      <c r="H45" s="66" t="s">
        <v>36</v>
      </c>
      <c r="I45" s="66" t="s">
        <v>36</v>
      </c>
      <c r="J45" s="66" t="s">
        <v>36</v>
      </c>
      <c r="K45" s="66">
        <v>3</v>
      </c>
      <c r="L45" s="67">
        <v>2118.5</v>
      </c>
      <c r="M45" s="67">
        <v>393</v>
      </c>
      <c r="N45" s="65">
        <v>44323</v>
      </c>
      <c r="O45" s="53" t="s">
        <v>139</v>
      </c>
      <c r="P45" s="61"/>
      <c r="R45" s="54"/>
      <c r="T45" s="61"/>
      <c r="U45" s="60"/>
      <c r="V45" s="60"/>
      <c r="W45" s="61"/>
      <c r="X45" s="60"/>
      <c r="Y45" s="60"/>
      <c r="Z45" s="60"/>
    </row>
    <row r="46" spans="1:26" ht="25.35" customHeight="1">
      <c r="A46" s="63">
        <v>30</v>
      </c>
      <c r="B46" s="63">
        <v>26</v>
      </c>
      <c r="C46" s="27" t="s">
        <v>328</v>
      </c>
      <c r="D46" s="67">
        <v>178.25</v>
      </c>
      <c r="E46" s="67">
        <v>214.55</v>
      </c>
      <c r="F46" s="70">
        <f t="shared" si="2"/>
        <v>-0.1691913306921464</v>
      </c>
      <c r="G46" s="67">
        <v>34</v>
      </c>
      <c r="H46" s="66">
        <v>7</v>
      </c>
      <c r="I46" s="66">
        <f>G46/H46</f>
        <v>4.8571428571428568</v>
      </c>
      <c r="J46" s="66">
        <v>1</v>
      </c>
      <c r="K46" s="66" t="s">
        <v>36</v>
      </c>
      <c r="L46" s="67">
        <v>66226.02</v>
      </c>
      <c r="M46" s="67">
        <v>14232</v>
      </c>
      <c r="N46" s="65">
        <v>44113</v>
      </c>
      <c r="O46" s="64" t="s">
        <v>41</v>
      </c>
      <c r="P46" s="61"/>
      <c r="R46" s="54"/>
      <c r="T46" s="61"/>
      <c r="U46" s="60"/>
      <c r="V46" s="60"/>
      <c r="W46" s="60"/>
      <c r="X46" s="60"/>
      <c r="Y46" s="61"/>
      <c r="Z46" s="60"/>
    </row>
    <row r="47" spans="1:26" ht="25.35" customHeight="1">
      <c r="A47" s="41"/>
      <c r="B47" s="41"/>
      <c r="C47" s="52" t="s">
        <v>90</v>
      </c>
      <c r="D47" s="62">
        <f>SUM(D35:D46)</f>
        <v>114356.95000000003</v>
      </c>
      <c r="E47" s="62">
        <f>SUM(E35:E46)</f>
        <v>99116.700000000012</v>
      </c>
      <c r="F47" s="20">
        <f t="shared" si="2"/>
        <v>0.15376066798026986</v>
      </c>
      <c r="G47" s="62">
        <f>SUM(G35:G46)</f>
        <v>19856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3" t="s">
        <v>58</v>
      </c>
      <c r="C49" s="26" t="s">
        <v>567</v>
      </c>
      <c r="D49" s="67">
        <v>162.85</v>
      </c>
      <c r="E49" s="66" t="s">
        <v>36</v>
      </c>
      <c r="F49" s="66" t="s">
        <v>36</v>
      </c>
      <c r="G49" s="67">
        <v>29</v>
      </c>
      <c r="H49" s="66">
        <v>6</v>
      </c>
      <c r="I49" s="66">
        <f>G49/H49</f>
        <v>4.833333333333333</v>
      </c>
      <c r="J49" s="66">
        <v>6</v>
      </c>
      <c r="K49" s="66">
        <v>0</v>
      </c>
      <c r="L49" s="67">
        <v>162.85</v>
      </c>
      <c r="M49" s="67">
        <v>29</v>
      </c>
      <c r="N49" s="65" t="s">
        <v>563</v>
      </c>
      <c r="O49" s="64" t="s">
        <v>41</v>
      </c>
      <c r="P49" s="61"/>
      <c r="R49" s="54"/>
      <c r="T49" s="61"/>
      <c r="U49" s="60"/>
      <c r="V49" s="60"/>
      <c r="W49" s="60"/>
      <c r="X49" s="60"/>
      <c r="Y49" s="61"/>
      <c r="Z49" s="60"/>
    </row>
    <row r="50" spans="1:26" ht="25.35" customHeight="1">
      <c r="A50" s="63">
        <v>32</v>
      </c>
      <c r="B50" s="63">
        <v>14</v>
      </c>
      <c r="C50" s="68" t="s">
        <v>599</v>
      </c>
      <c r="D50" s="67">
        <v>98.3</v>
      </c>
      <c r="E50" s="66">
        <v>1899.72</v>
      </c>
      <c r="F50" s="70">
        <f>(D50-E50)/E50</f>
        <v>-0.94825553239424765</v>
      </c>
      <c r="G50" s="67">
        <v>15</v>
      </c>
      <c r="H50" s="66">
        <v>7</v>
      </c>
      <c r="I50" s="66">
        <f>G50/H50</f>
        <v>2.1428571428571428</v>
      </c>
      <c r="J50" s="66">
        <v>1</v>
      </c>
      <c r="K50" s="66">
        <v>3</v>
      </c>
      <c r="L50" s="67">
        <v>8012.41</v>
      </c>
      <c r="M50" s="67">
        <v>1303</v>
      </c>
      <c r="N50" s="65">
        <v>44330</v>
      </c>
      <c r="O50" s="64" t="s">
        <v>56</v>
      </c>
      <c r="P50" s="61"/>
      <c r="R50" s="54"/>
      <c r="T50" s="61"/>
      <c r="U50" s="60"/>
      <c r="V50" s="60"/>
      <c r="W50" s="60"/>
      <c r="X50" s="60"/>
      <c r="Y50" s="61"/>
      <c r="Z50" s="60"/>
    </row>
    <row r="51" spans="1:26" ht="24.6" customHeight="1">
      <c r="A51" s="63">
        <v>33</v>
      </c>
      <c r="B51" s="63">
        <v>30</v>
      </c>
      <c r="C51" s="55" t="s">
        <v>600</v>
      </c>
      <c r="D51" s="67">
        <v>24</v>
      </c>
      <c r="E51" s="67">
        <v>12</v>
      </c>
      <c r="F51" s="70">
        <f>(D51-E51)/E51</f>
        <v>1</v>
      </c>
      <c r="G51" s="67">
        <v>6</v>
      </c>
      <c r="H51" s="66" t="s">
        <v>36</v>
      </c>
      <c r="I51" s="66" t="s">
        <v>36</v>
      </c>
      <c r="J51" s="66">
        <v>1</v>
      </c>
      <c r="K51" s="66">
        <v>5</v>
      </c>
      <c r="L51" s="67">
        <v>6478</v>
      </c>
      <c r="M51" s="67">
        <v>1220</v>
      </c>
      <c r="N51" s="65">
        <v>44316</v>
      </c>
      <c r="O51" s="64" t="s">
        <v>47</v>
      </c>
      <c r="P51" s="61"/>
      <c r="R51" s="54"/>
      <c r="T51" s="61"/>
      <c r="U51" s="60"/>
      <c r="V51" s="60"/>
      <c r="W51" s="61"/>
      <c r="X51" s="60"/>
      <c r="Y51" s="60"/>
      <c r="Z51" s="60"/>
    </row>
    <row r="52" spans="1:26" ht="24.6" customHeight="1">
      <c r="A52" s="63">
        <v>34</v>
      </c>
      <c r="B52" s="22" t="s">
        <v>36</v>
      </c>
      <c r="C52" s="55" t="s">
        <v>553</v>
      </c>
      <c r="D52" s="67">
        <v>16</v>
      </c>
      <c r="E52" s="67" t="s">
        <v>36</v>
      </c>
      <c r="F52" s="67" t="s">
        <v>36</v>
      </c>
      <c r="G52" s="67">
        <v>8</v>
      </c>
      <c r="H52" s="66">
        <v>6</v>
      </c>
      <c r="I52" s="66">
        <f>G52/H52</f>
        <v>1.3333333333333333</v>
      </c>
      <c r="J52" s="66">
        <v>3</v>
      </c>
      <c r="K52" s="66" t="s">
        <v>36</v>
      </c>
      <c r="L52" s="67">
        <v>333871.03999999998</v>
      </c>
      <c r="M52" s="67">
        <v>71207</v>
      </c>
      <c r="N52" s="65">
        <v>43700</v>
      </c>
      <c r="O52" s="12" t="s">
        <v>142</v>
      </c>
      <c r="P52" s="61"/>
      <c r="R52" s="54"/>
      <c r="T52" s="61"/>
      <c r="U52" s="60"/>
      <c r="V52" s="60"/>
      <c r="W52" s="60"/>
      <c r="X52" s="60"/>
      <c r="Y52" s="60"/>
      <c r="Z52" s="61"/>
    </row>
    <row r="53" spans="1:26" ht="25.35" customHeight="1">
      <c r="A53" s="41"/>
      <c r="B53" s="41"/>
      <c r="C53" s="52" t="s">
        <v>218</v>
      </c>
      <c r="D53" s="62">
        <f>SUM(D47:D52)</f>
        <v>114658.10000000003</v>
      </c>
      <c r="E53" s="62">
        <f>SUM(E47:E52)</f>
        <v>101028.42000000001</v>
      </c>
      <c r="F53" s="20">
        <f>(D53-E53)/E53</f>
        <v>0.13490936510736307</v>
      </c>
      <c r="G53" s="62">
        <f>SUM(G47:G52)</f>
        <v>19914</v>
      </c>
      <c r="H53" s="62"/>
      <c r="I53" s="43"/>
      <c r="J53" s="42"/>
      <c r="K53" s="44"/>
      <c r="L53" s="45"/>
      <c r="M53" s="49"/>
      <c r="N53" s="46"/>
      <c r="O53" s="53"/>
    </row>
    <row r="54" spans="1:26" ht="23.1" customHeight="1"/>
    <row r="55" spans="1:26" ht="17.25" customHeight="1"/>
    <row r="69" spans="16:18">
      <c r="R69" s="61"/>
    </row>
    <row r="72" spans="16:18">
      <c r="P72" s="61"/>
    </row>
    <row r="76" spans="16:18" ht="12" customHeight="1"/>
  </sheetData>
  <sortState xmlns:xlrd2="http://schemas.microsoft.com/office/spreadsheetml/2017/richdata2" ref="B13:O52">
    <sortCondition descending="1" ref="D13:D52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79786-7306-4401-83CA-8222E1B0B619}">
  <dimension ref="A1:Z73"/>
  <sheetViews>
    <sheetView topLeftCell="A29" zoomScale="60" zoomScaleNormal="60" workbookViewId="0">
      <selection activeCell="L34" sqref="L34:M34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88671875" style="1" customWidth="1"/>
    <col min="25" max="25" width="8.88671875" style="1"/>
    <col min="26" max="26" width="12" style="1" bestFit="1" customWidth="1"/>
    <col min="27" max="16384" width="8.88671875" style="1"/>
  </cols>
  <sheetData>
    <row r="1" spans="1:26" ht="19.5" customHeight="1">
      <c r="E1" s="30" t="s">
        <v>601</v>
      </c>
      <c r="F1" s="30"/>
      <c r="G1" s="30"/>
      <c r="H1" s="30"/>
      <c r="I1" s="30"/>
    </row>
    <row r="2" spans="1:26" ht="19.5" customHeight="1">
      <c r="E2" s="30" t="s">
        <v>602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596</v>
      </c>
      <c r="E6" s="32" t="s">
        <v>603</v>
      </c>
      <c r="F6" s="212"/>
      <c r="G6" s="32" t="s">
        <v>596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 ht="21.6">
      <c r="A10" s="207"/>
      <c r="B10" s="207"/>
      <c r="C10" s="212"/>
      <c r="D10" s="84" t="s">
        <v>597</v>
      </c>
      <c r="E10" s="84" t="s">
        <v>604</v>
      </c>
      <c r="F10" s="212"/>
      <c r="G10" s="84" t="s">
        <v>597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4"/>
      <c r="Z12" s="2"/>
    </row>
    <row r="13" spans="1:26" ht="25.35" customHeight="1">
      <c r="A13" s="63">
        <v>1</v>
      </c>
      <c r="B13" s="63" t="s">
        <v>34</v>
      </c>
      <c r="C13" s="68" t="s">
        <v>520</v>
      </c>
      <c r="D13" s="67">
        <v>22127.99</v>
      </c>
      <c r="E13" s="66" t="s">
        <v>36</v>
      </c>
      <c r="F13" s="66" t="s">
        <v>36</v>
      </c>
      <c r="G13" s="67">
        <v>4683</v>
      </c>
      <c r="H13" s="66">
        <v>286</v>
      </c>
      <c r="I13" s="66">
        <f>G13/H13</f>
        <v>16.374125874125873</v>
      </c>
      <c r="J13" s="66">
        <v>17</v>
      </c>
      <c r="K13" s="66">
        <v>1</v>
      </c>
      <c r="L13" s="67">
        <v>22440</v>
      </c>
      <c r="M13" s="67">
        <v>4754</v>
      </c>
      <c r="N13" s="65">
        <v>44337</v>
      </c>
      <c r="O13" s="64" t="s">
        <v>43</v>
      </c>
      <c r="P13" s="61"/>
      <c r="R13" s="54"/>
      <c r="T13" s="61"/>
      <c r="U13" s="60"/>
      <c r="V13" s="60"/>
      <c r="W13" s="60"/>
      <c r="X13" s="60"/>
      <c r="Y13" s="60"/>
      <c r="Z13" s="61"/>
    </row>
    <row r="14" spans="1:26" ht="25.35" customHeight="1">
      <c r="A14" s="63">
        <v>2</v>
      </c>
      <c r="B14" s="63">
        <v>1</v>
      </c>
      <c r="C14" s="68" t="s">
        <v>564</v>
      </c>
      <c r="D14" s="67">
        <v>12752.18</v>
      </c>
      <c r="E14" s="66">
        <v>22490.73</v>
      </c>
      <c r="F14" s="70">
        <f>(D14-E14)/E14</f>
        <v>-0.43300284161518987</v>
      </c>
      <c r="G14" s="67">
        <v>1983</v>
      </c>
      <c r="H14" s="66">
        <v>145</v>
      </c>
      <c r="I14" s="66">
        <f>G14/H14</f>
        <v>13.675862068965516</v>
      </c>
      <c r="J14" s="66">
        <v>11</v>
      </c>
      <c r="K14" s="66">
        <v>2</v>
      </c>
      <c r="L14" s="67">
        <v>38678.050000000003</v>
      </c>
      <c r="M14" s="67">
        <v>6050</v>
      </c>
      <c r="N14" s="65">
        <v>44330</v>
      </c>
      <c r="O14" s="64" t="s">
        <v>41</v>
      </c>
      <c r="P14" s="61"/>
      <c r="R14" s="54"/>
      <c r="T14" s="61"/>
      <c r="U14" s="60"/>
      <c r="V14" s="60"/>
      <c r="W14" s="60"/>
      <c r="X14" s="60"/>
      <c r="Y14" s="60"/>
      <c r="Z14" s="61"/>
    </row>
    <row r="15" spans="1:26" ht="25.35" customHeight="1">
      <c r="A15" s="63">
        <v>3</v>
      </c>
      <c r="B15" s="63" t="s">
        <v>34</v>
      </c>
      <c r="C15" s="68" t="s">
        <v>585</v>
      </c>
      <c r="D15" s="67">
        <v>10698.47</v>
      </c>
      <c r="E15" s="66" t="s">
        <v>36</v>
      </c>
      <c r="F15" s="66" t="s">
        <v>36</v>
      </c>
      <c r="G15" s="67">
        <v>1666</v>
      </c>
      <c r="H15" s="66">
        <v>169</v>
      </c>
      <c r="I15" s="66">
        <f>G15/H15</f>
        <v>9.8579881656804726</v>
      </c>
      <c r="J15" s="66">
        <v>14</v>
      </c>
      <c r="K15" s="66">
        <v>1</v>
      </c>
      <c r="L15" s="67">
        <v>10698.47</v>
      </c>
      <c r="M15" s="67">
        <v>1666</v>
      </c>
      <c r="N15" s="65">
        <v>44337</v>
      </c>
      <c r="O15" s="64" t="s">
        <v>41</v>
      </c>
      <c r="P15" s="61"/>
      <c r="R15" s="54"/>
      <c r="T15" s="61"/>
      <c r="U15" s="60"/>
      <c r="V15" s="60"/>
      <c r="W15" s="60"/>
      <c r="X15" s="60"/>
      <c r="Y15" s="60"/>
      <c r="Z15" s="61"/>
    </row>
    <row r="16" spans="1:26" ht="25.35" customHeight="1">
      <c r="A16" s="63">
        <v>4</v>
      </c>
      <c r="B16" s="76" t="s">
        <v>34</v>
      </c>
      <c r="C16" s="68" t="s">
        <v>565</v>
      </c>
      <c r="D16" s="67">
        <v>7785</v>
      </c>
      <c r="E16" s="66" t="s">
        <v>36</v>
      </c>
      <c r="F16" s="66" t="s">
        <v>36</v>
      </c>
      <c r="G16" s="67">
        <v>1255</v>
      </c>
      <c r="H16" s="66" t="s">
        <v>36</v>
      </c>
      <c r="I16" s="66" t="s">
        <v>36</v>
      </c>
      <c r="J16" s="66">
        <v>6</v>
      </c>
      <c r="K16" s="66">
        <v>1</v>
      </c>
      <c r="L16" s="67">
        <v>7785</v>
      </c>
      <c r="M16" s="67">
        <v>1255</v>
      </c>
      <c r="N16" s="65">
        <v>44337</v>
      </c>
      <c r="O16" s="64" t="s">
        <v>47</v>
      </c>
      <c r="P16" s="61"/>
      <c r="R16" s="54"/>
      <c r="T16" s="61"/>
      <c r="U16" s="60"/>
      <c r="V16" s="60"/>
      <c r="W16" s="60"/>
      <c r="X16" s="61"/>
      <c r="Y16" s="60"/>
      <c r="Z16" s="60"/>
    </row>
    <row r="17" spans="1:26" ht="25.35" customHeight="1">
      <c r="A17" s="63">
        <v>5</v>
      </c>
      <c r="B17" s="16">
        <v>3</v>
      </c>
      <c r="C17" s="68" t="s">
        <v>330</v>
      </c>
      <c r="D17" s="67">
        <v>7451.12</v>
      </c>
      <c r="E17" s="66">
        <v>13471.24</v>
      </c>
      <c r="F17" s="70">
        <f>(D17-E17)/E17</f>
        <v>-0.44688684931750899</v>
      </c>
      <c r="G17" s="67">
        <v>1534</v>
      </c>
      <c r="H17" s="66">
        <v>168</v>
      </c>
      <c r="I17" s="66">
        <f>G17/H17</f>
        <v>9.1309523809523814</v>
      </c>
      <c r="J17" s="66">
        <v>10</v>
      </c>
      <c r="K17" s="66">
        <v>3</v>
      </c>
      <c r="L17" s="67">
        <v>44196.72</v>
      </c>
      <c r="M17" s="67">
        <v>9111</v>
      </c>
      <c r="N17" s="65">
        <v>44323</v>
      </c>
      <c r="O17" s="64" t="s">
        <v>56</v>
      </c>
      <c r="P17" s="61"/>
      <c r="Q17" s="73"/>
      <c r="R17" s="73"/>
      <c r="S17" s="73"/>
      <c r="T17" s="73"/>
      <c r="U17" s="73"/>
      <c r="V17" s="74"/>
      <c r="W17" s="74"/>
      <c r="X17" s="75"/>
      <c r="Y17" s="75"/>
      <c r="Z17" s="60"/>
    </row>
    <row r="18" spans="1:26" ht="25.35" customHeight="1">
      <c r="A18" s="63">
        <v>6</v>
      </c>
      <c r="B18" s="16">
        <v>2</v>
      </c>
      <c r="C18" s="27" t="s">
        <v>587</v>
      </c>
      <c r="D18" s="67">
        <v>6406.81</v>
      </c>
      <c r="E18" s="66">
        <v>14752.12</v>
      </c>
      <c r="F18" s="70">
        <f>(D18-E18)/E18</f>
        <v>-0.56570242107575053</v>
      </c>
      <c r="G18" s="67">
        <v>986</v>
      </c>
      <c r="H18" s="25">
        <v>82</v>
      </c>
      <c r="I18" s="66">
        <f>G18/H18</f>
        <v>12.024390243902438</v>
      </c>
      <c r="J18" s="66">
        <v>8</v>
      </c>
      <c r="K18" s="66">
        <v>3</v>
      </c>
      <c r="L18" s="67">
        <v>47546.55</v>
      </c>
      <c r="M18" s="67">
        <v>6887</v>
      </c>
      <c r="N18" s="65">
        <v>44323</v>
      </c>
      <c r="O18" s="12" t="s">
        <v>142</v>
      </c>
      <c r="P18" s="61"/>
      <c r="Q18" s="73"/>
      <c r="R18" s="73"/>
      <c r="S18" s="73"/>
      <c r="T18" s="73"/>
      <c r="U18" s="73"/>
      <c r="V18" s="74"/>
      <c r="W18" s="74"/>
      <c r="X18" s="75"/>
      <c r="Y18" s="75"/>
      <c r="Z18" s="60"/>
    </row>
    <row r="19" spans="1:26" ht="25.35" customHeight="1">
      <c r="A19" s="63">
        <v>7</v>
      </c>
      <c r="B19" s="63" t="s">
        <v>58</v>
      </c>
      <c r="C19" s="26" t="s">
        <v>393</v>
      </c>
      <c r="D19" s="67">
        <v>5643.25</v>
      </c>
      <c r="E19" s="66" t="s">
        <v>36</v>
      </c>
      <c r="F19" s="66" t="s">
        <v>36</v>
      </c>
      <c r="G19" s="67">
        <v>596</v>
      </c>
      <c r="H19" s="66">
        <v>12</v>
      </c>
      <c r="I19" s="66">
        <f>G19/H19</f>
        <v>49.666666666666664</v>
      </c>
      <c r="J19" s="66">
        <v>9</v>
      </c>
      <c r="K19" s="66">
        <v>0</v>
      </c>
      <c r="L19" s="67">
        <v>5643</v>
      </c>
      <c r="M19" s="67">
        <v>596</v>
      </c>
      <c r="N19" s="65" t="s">
        <v>563</v>
      </c>
      <c r="O19" s="64" t="s">
        <v>39</v>
      </c>
      <c r="P19" s="61"/>
      <c r="R19" s="54"/>
      <c r="T19" s="61"/>
      <c r="U19" s="60"/>
      <c r="V19" s="60"/>
      <c r="W19" s="61"/>
      <c r="X19" s="60"/>
      <c r="Y19" s="60"/>
      <c r="Z19" s="60"/>
    </row>
    <row r="20" spans="1:26" ht="25.35" customHeight="1">
      <c r="A20" s="63">
        <v>8</v>
      </c>
      <c r="B20" s="63" t="s">
        <v>34</v>
      </c>
      <c r="C20" s="26" t="s">
        <v>557</v>
      </c>
      <c r="D20" s="67">
        <v>5175.26</v>
      </c>
      <c r="E20" s="66" t="s">
        <v>36</v>
      </c>
      <c r="F20" s="66" t="s">
        <v>36</v>
      </c>
      <c r="G20" s="67">
        <v>877</v>
      </c>
      <c r="H20" s="66">
        <v>156</v>
      </c>
      <c r="I20" s="66">
        <f>G20/H20</f>
        <v>5.6217948717948714</v>
      </c>
      <c r="J20" s="66">
        <v>14</v>
      </c>
      <c r="K20" s="66">
        <v>1</v>
      </c>
      <c r="L20" s="67">
        <v>5726.76</v>
      </c>
      <c r="M20" s="67">
        <v>971</v>
      </c>
      <c r="N20" s="65">
        <v>44337</v>
      </c>
      <c r="O20" s="64" t="s">
        <v>41</v>
      </c>
      <c r="P20" s="61"/>
      <c r="R20" s="54"/>
      <c r="T20" s="61"/>
      <c r="U20" s="60"/>
      <c r="V20" s="60"/>
      <c r="W20" s="61"/>
      <c r="X20" s="60"/>
      <c r="Y20" s="60"/>
      <c r="Z20" s="60"/>
    </row>
    <row r="21" spans="1:26" ht="25.35" customHeight="1">
      <c r="A21" s="63">
        <v>9</v>
      </c>
      <c r="B21" s="63" t="s">
        <v>34</v>
      </c>
      <c r="C21" s="68" t="s">
        <v>592</v>
      </c>
      <c r="D21" s="67">
        <v>4306</v>
      </c>
      <c r="E21" s="66" t="s">
        <v>36</v>
      </c>
      <c r="F21" s="66" t="s">
        <v>36</v>
      </c>
      <c r="G21" s="67">
        <v>747</v>
      </c>
      <c r="H21" s="66" t="s">
        <v>36</v>
      </c>
      <c r="I21" s="66" t="s">
        <v>36</v>
      </c>
      <c r="J21" s="66">
        <v>14</v>
      </c>
      <c r="K21" s="66">
        <v>1</v>
      </c>
      <c r="L21" s="67">
        <v>4306</v>
      </c>
      <c r="M21" s="67">
        <v>747</v>
      </c>
      <c r="N21" s="65">
        <v>44337</v>
      </c>
      <c r="O21" s="64" t="s">
        <v>47</v>
      </c>
      <c r="P21" s="61"/>
      <c r="Q21" s="73"/>
      <c r="R21" s="73"/>
      <c r="S21" s="73"/>
      <c r="T21" s="73"/>
      <c r="U21" s="73"/>
      <c r="V21" s="74"/>
      <c r="W21" s="74"/>
      <c r="X21" s="60"/>
      <c r="Y21" s="75"/>
      <c r="Z21" s="75"/>
    </row>
    <row r="22" spans="1:26" ht="25.35" customHeight="1">
      <c r="A22" s="63">
        <v>10</v>
      </c>
      <c r="B22" s="63" t="s">
        <v>34</v>
      </c>
      <c r="C22" s="68" t="s">
        <v>536</v>
      </c>
      <c r="D22" s="67">
        <v>4074.28</v>
      </c>
      <c r="E22" s="66" t="s">
        <v>36</v>
      </c>
      <c r="F22" s="66" t="s">
        <v>36</v>
      </c>
      <c r="G22" s="67">
        <v>627</v>
      </c>
      <c r="H22" s="66">
        <v>131</v>
      </c>
      <c r="I22" s="66">
        <f>G22/H22</f>
        <v>4.7862595419847329</v>
      </c>
      <c r="J22" s="66">
        <v>13</v>
      </c>
      <c r="K22" s="66">
        <v>1</v>
      </c>
      <c r="L22" s="67">
        <v>4074.28</v>
      </c>
      <c r="M22" s="67">
        <v>627</v>
      </c>
      <c r="N22" s="65">
        <v>44337</v>
      </c>
      <c r="O22" s="64" t="s">
        <v>50</v>
      </c>
      <c r="P22" s="61"/>
      <c r="Q22" s="73"/>
      <c r="R22" s="73"/>
      <c r="S22" s="73"/>
      <c r="T22" s="73"/>
      <c r="U22" s="73"/>
      <c r="V22" s="74"/>
      <c r="W22" s="74"/>
      <c r="X22" s="60"/>
      <c r="Y22" s="75"/>
      <c r="Z22" s="75"/>
    </row>
    <row r="23" spans="1:26" ht="25.35" customHeight="1">
      <c r="A23" s="41"/>
      <c r="B23" s="41"/>
      <c r="C23" s="52" t="s">
        <v>52</v>
      </c>
      <c r="D23" s="62">
        <f>SUM(D13:D22)</f>
        <v>86420.36</v>
      </c>
      <c r="E23" s="62">
        <f>SUM(E13:E22)</f>
        <v>50714.090000000004</v>
      </c>
      <c r="F23" s="72">
        <f>(D23-E23)/E23</f>
        <v>0.70407001288990878</v>
      </c>
      <c r="G23" s="62">
        <f>SUM(G13:G22)</f>
        <v>14954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19">
        <v>6</v>
      </c>
      <c r="C25" s="68" t="s">
        <v>477</v>
      </c>
      <c r="D25" s="67">
        <v>4011.61</v>
      </c>
      <c r="E25" s="67">
        <v>5818.01</v>
      </c>
      <c r="F25" s="70">
        <f t="shared" ref="F25:F30" si="0">(D25-E25)/E25</f>
        <v>-0.31048416898561537</v>
      </c>
      <c r="G25" s="67">
        <v>818</v>
      </c>
      <c r="H25" s="25">
        <v>105</v>
      </c>
      <c r="I25" s="66">
        <f>G25/H25</f>
        <v>7.7904761904761903</v>
      </c>
      <c r="J25" s="66">
        <v>11</v>
      </c>
      <c r="K25" s="66">
        <v>4</v>
      </c>
      <c r="L25" s="67">
        <v>39352</v>
      </c>
      <c r="M25" s="67">
        <v>8169</v>
      </c>
      <c r="N25" s="65">
        <v>44316</v>
      </c>
      <c r="O25" s="64" t="s">
        <v>43</v>
      </c>
      <c r="P25" s="61"/>
      <c r="Q25" s="73"/>
      <c r="R25" s="73"/>
      <c r="S25" s="73"/>
      <c r="T25" s="73"/>
      <c r="U25" s="73"/>
      <c r="V25" s="74"/>
      <c r="W25" s="74"/>
      <c r="X25" s="60"/>
      <c r="Y25" s="75"/>
      <c r="Z25" s="75"/>
    </row>
    <row r="26" spans="1:26" ht="25.35" customHeight="1">
      <c r="A26" s="63">
        <v>12</v>
      </c>
      <c r="B26" s="16">
        <v>4</v>
      </c>
      <c r="C26" s="68" t="s">
        <v>566</v>
      </c>
      <c r="D26" s="67">
        <v>3567.38</v>
      </c>
      <c r="E26" s="66">
        <v>6069.44</v>
      </c>
      <c r="F26" s="70">
        <f t="shared" si="0"/>
        <v>-0.41223902040385929</v>
      </c>
      <c r="G26" s="67">
        <v>597</v>
      </c>
      <c r="H26" s="66">
        <v>71</v>
      </c>
      <c r="I26" s="66">
        <f>G26/H26</f>
        <v>8.408450704225352</v>
      </c>
      <c r="J26" s="66">
        <v>7</v>
      </c>
      <c r="K26" s="66">
        <v>3</v>
      </c>
      <c r="L26" s="67">
        <v>23452.1</v>
      </c>
      <c r="M26" s="67">
        <v>3896</v>
      </c>
      <c r="N26" s="65">
        <v>44323</v>
      </c>
      <c r="O26" s="53" t="s">
        <v>56</v>
      </c>
      <c r="P26" s="61"/>
      <c r="Q26" s="73"/>
      <c r="R26" s="73"/>
      <c r="S26" s="73"/>
      <c r="T26" s="73"/>
      <c r="U26" s="73"/>
      <c r="V26" s="74"/>
      <c r="W26" s="74"/>
      <c r="X26" s="60"/>
      <c r="Y26" s="75"/>
      <c r="Z26" s="75"/>
    </row>
    <row r="27" spans="1:26" ht="25.35" customHeight="1">
      <c r="A27" s="63">
        <v>13</v>
      </c>
      <c r="B27" s="16">
        <v>9</v>
      </c>
      <c r="C27" s="13" t="s">
        <v>552</v>
      </c>
      <c r="D27" s="67">
        <v>2665.65</v>
      </c>
      <c r="E27" s="66">
        <v>3837.55</v>
      </c>
      <c r="F27" s="70">
        <f t="shared" si="0"/>
        <v>-0.30537712863676042</v>
      </c>
      <c r="G27" s="67">
        <v>416</v>
      </c>
      <c r="H27" s="66">
        <v>43</v>
      </c>
      <c r="I27" s="66">
        <f>G27/H27</f>
        <v>9.6744186046511622</v>
      </c>
      <c r="J27" s="66">
        <v>6</v>
      </c>
      <c r="K27" s="66">
        <v>3</v>
      </c>
      <c r="L27" s="67">
        <v>13331</v>
      </c>
      <c r="M27" s="67">
        <v>2111</v>
      </c>
      <c r="N27" s="65">
        <v>44323</v>
      </c>
      <c r="O27" s="64" t="s">
        <v>84</v>
      </c>
      <c r="P27" s="61"/>
      <c r="Q27" s="73"/>
      <c r="R27" s="73"/>
      <c r="S27" s="73"/>
      <c r="T27" s="73"/>
      <c r="U27" s="73"/>
      <c r="V27" s="74"/>
      <c r="W27" s="74"/>
      <c r="X27" s="60"/>
      <c r="Y27" s="75"/>
      <c r="Z27" s="75"/>
    </row>
    <row r="28" spans="1:26" ht="25.35" customHeight="1">
      <c r="A28" s="63">
        <v>14</v>
      </c>
      <c r="B28" s="63">
        <v>5</v>
      </c>
      <c r="C28" s="26" t="s">
        <v>599</v>
      </c>
      <c r="D28" s="67">
        <v>1899.72</v>
      </c>
      <c r="E28" s="66">
        <v>6014.4</v>
      </c>
      <c r="F28" s="70">
        <f t="shared" si="0"/>
        <v>-0.68413806863527526</v>
      </c>
      <c r="G28" s="67">
        <v>302</v>
      </c>
      <c r="H28" s="66">
        <v>48</v>
      </c>
      <c r="I28" s="66">
        <f>G28/H28</f>
        <v>6.291666666666667</v>
      </c>
      <c r="J28" s="66">
        <v>5</v>
      </c>
      <c r="K28" s="66">
        <v>2</v>
      </c>
      <c r="L28" s="67">
        <v>7914.11</v>
      </c>
      <c r="M28" s="67">
        <v>1288</v>
      </c>
      <c r="N28" s="65">
        <v>44330</v>
      </c>
      <c r="O28" s="64" t="s">
        <v>56</v>
      </c>
      <c r="P28" s="61"/>
      <c r="Q28" s="73"/>
      <c r="R28" s="73"/>
      <c r="S28" s="73"/>
      <c r="T28" s="73"/>
      <c r="U28" s="73"/>
      <c r="V28" s="74"/>
      <c r="W28" s="74"/>
      <c r="X28" s="60"/>
      <c r="Y28" s="75"/>
      <c r="Z28" s="75"/>
    </row>
    <row r="29" spans="1:26" ht="25.35" customHeight="1">
      <c r="A29" s="63">
        <v>15</v>
      </c>
      <c r="B29" s="16">
        <v>7</v>
      </c>
      <c r="C29" s="71" t="s">
        <v>216</v>
      </c>
      <c r="D29" s="67">
        <v>1834.1</v>
      </c>
      <c r="E29" s="66">
        <v>5533.75</v>
      </c>
      <c r="F29" s="70">
        <f t="shared" si="0"/>
        <v>-0.66856110232663202</v>
      </c>
      <c r="G29" s="67">
        <v>343</v>
      </c>
      <c r="H29" s="66">
        <v>23</v>
      </c>
      <c r="I29" s="66">
        <f>G29/H29</f>
        <v>14.913043478260869</v>
      </c>
      <c r="J29" s="66">
        <v>5</v>
      </c>
      <c r="K29" s="66">
        <v>3</v>
      </c>
      <c r="L29" s="67">
        <v>21009</v>
      </c>
      <c r="M29" s="67">
        <v>3662</v>
      </c>
      <c r="N29" s="65">
        <v>44323</v>
      </c>
      <c r="O29" s="64" t="s">
        <v>43</v>
      </c>
      <c r="P29" s="61"/>
      <c r="Q29" s="73"/>
      <c r="R29" s="73"/>
      <c r="S29" s="73"/>
      <c r="T29" s="73"/>
      <c r="U29" s="73"/>
      <c r="V29" s="74"/>
      <c r="W29" s="74"/>
      <c r="X29" s="60"/>
      <c r="Y29" s="75"/>
      <c r="Z29" s="75"/>
    </row>
    <row r="30" spans="1:26" ht="25.35" customHeight="1">
      <c r="A30" s="63">
        <v>16</v>
      </c>
      <c r="B30" s="63">
        <v>10</v>
      </c>
      <c r="C30" s="68" t="s">
        <v>598</v>
      </c>
      <c r="D30" s="67">
        <v>1443</v>
      </c>
      <c r="E30" s="66">
        <v>3521</v>
      </c>
      <c r="F30" s="70">
        <f t="shared" si="0"/>
        <v>-0.59017324623686451</v>
      </c>
      <c r="G30" s="67">
        <v>281</v>
      </c>
      <c r="H30" s="66" t="s">
        <v>36</v>
      </c>
      <c r="I30" s="66" t="s">
        <v>36</v>
      </c>
      <c r="J30" s="66">
        <v>5</v>
      </c>
      <c r="K30" s="66">
        <v>2</v>
      </c>
      <c r="L30" s="67">
        <v>4964</v>
      </c>
      <c r="M30" s="67">
        <v>1001</v>
      </c>
      <c r="N30" s="65">
        <v>44330</v>
      </c>
      <c r="O30" s="64" t="s">
        <v>47</v>
      </c>
      <c r="P30" s="61"/>
      <c r="Q30" s="73"/>
      <c r="R30" s="73"/>
      <c r="S30" s="73"/>
      <c r="T30" s="73"/>
      <c r="U30" s="73"/>
      <c r="V30" s="74"/>
      <c r="W30" s="74"/>
      <c r="X30" s="60"/>
      <c r="Y30" s="75"/>
      <c r="Z30" s="75"/>
    </row>
    <row r="31" spans="1:26" ht="25.35" customHeight="1">
      <c r="A31" s="63">
        <v>17</v>
      </c>
      <c r="B31" s="63" t="s">
        <v>34</v>
      </c>
      <c r="C31" s="68" t="s">
        <v>588</v>
      </c>
      <c r="D31" s="67">
        <v>1410</v>
      </c>
      <c r="E31" s="66" t="s">
        <v>36</v>
      </c>
      <c r="F31" s="66" t="s">
        <v>36</v>
      </c>
      <c r="G31" s="67">
        <v>271</v>
      </c>
      <c r="H31" s="66" t="s">
        <v>36</v>
      </c>
      <c r="I31" s="66" t="s">
        <v>36</v>
      </c>
      <c r="J31" s="66" t="s">
        <v>36</v>
      </c>
      <c r="K31" s="66">
        <v>1</v>
      </c>
      <c r="L31" s="67">
        <v>1410</v>
      </c>
      <c r="M31" s="67">
        <v>271</v>
      </c>
      <c r="N31" s="65">
        <v>44337</v>
      </c>
      <c r="O31" s="64" t="s">
        <v>139</v>
      </c>
      <c r="P31" s="61"/>
      <c r="Q31" s="73"/>
      <c r="R31" s="73"/>
      <c r="S31" s="73"/>
      <c r="T31" s="73"/>
      <c r="U31" s="73"/>
      <c r="V31" s="74"/>
      <c r="W31" s="74"/>
      <c r="X31" s="60"/>
      <c r="Y31" s="75"/>
      <c r="Z31" s="75"/>
    </row>
    <row r="32" spans="1:26" ht="25.35" customHeight="1">
      <c r="A32" s="63">
        <v>18</v>
      </c>
      <c r="B32" s="19">
        <v>11</v>
      </c>
      <c r="C32" s="55" t="s">
        <v>448</v>
      </c>
      <c r="D32" s="67">
        <v>1378.1</v>
      </c>
      <c r="E32" s="67">
        <v>2305.35</v>
      </c>
      <c r="F32" s="70">
        <f>(D32-E32)/E32</f>
        <v>-0.40221658316524606</v>
      </c>
      <c r="G32" s="67">
        <v>271</v>
      </c>
      <c r="H32" s="66">
        <v>26</v>
      </c>
      <c r="I32" s="66">
        <f>G32/H32</f>
        <v>10.423076923076923</v>
      </c>
      <c r="J32" s="66">
        <v>6</v>
      </c>
      <c r="K32" s="66">
        <v>4</v>
      </c>
      <c r="L32" s="67">
        <v>26601.42</v>
      </c>
      <c r="M32" s="67">
        <v>4678</v>
      </c>
      <c r="N32" s="65">
        <v>44316</v>
      </c>
      <c r="O32" s="64" t="s">
        <v>80</v>
      </c>
      <c r="P32" s="61"/>
      <c r="Q32" s="73"/>
      <c r="R32" s="73"/>
      <c r="S32" s="73"/>
      <c r="T32" s="73"/>
      <c r="U32" s="73"/>
      <c r="V32" s="74"/>
      <c r="W32" s="74"/>
      <c r="X32" s="60"/>
      <c r="Y32" s="75"/>
      <c r="Z32" s="75"/>
    </row>
    <row r="33" spans="1:26" ht="24.75" customHeight="1">
      <c r="A33" s="63">
        <v>19</v>
      </c>
      <c r="B33" s="19">
        <v>13</v>
      </c>
      <c r="C33" s="55" t="s">
        <v>305</v>
      </c>
      <c r="D33" s="67">
        <v>870</v>
      </c>
      <c r="E33" s="66">
        <v>1575</v>
      </c>
      <c r="F33" s="70">
        <f>(D33-E33)/E33</f>
        <v>-0.44761904761904764</v>
      </c>
      <c r="G33" s="67">
        <v>163</v>
      </c>
      <c r="H33" s="66" t="s">
        <v>36</v>
      </c>
      <c r="I33" s="66" t="s">
        <v>36</v>
      </c>
      <c r="J33" s="66">
        <v>2</v>
      </c>
      <c r="K33" s="66">
        <v>2</v>
      </c>
      <c r="L33" s="67">
        <v>2445</v>
      </c>
      <c r="M33" s="67">
        <v>474</v>
      </c>
      <c r="N33" s="65">
        <v>44330</v>
      </c>
      <c r="O33" s="64" t="s">
        <v>82</v>
      </c>
      <c r="P33" s="9"/>
      <c r="R33" s="54"/>
      <c r="T33" s="61"/>
      <c r="U33" s="60"/>
      <c r="V33" s="60"/>
      <c r="W33" s="60"/>
      <c r="X33" s="60"/>
      <c r="Y33" s="60"/>
      <c r="Z33" s="61"/>
    </row>
    <row r="34" spans="1:26" ht="24.75" customHeight="1">
      <c r="A34" s="63">
        <v>20</v>
      </c>
      <c r="B34" s="63">
        <v>8</v>
      </c>
      <c r="C34" s="68" t="s">
        <v>605</v>
      </c>
      <c r="D34" s="67">
        <v>702.38</v>
      </c>
      <c r="E34" s="66">
        <v>4175.37</v>
      </c>
      <c r="F34" s="70">
        <f>(D34-E34)/E34</f>
        <v>-0.83178017756510203</v>
      </c>
      <c r="G34" s="67">
        <v>124</v>
      </c>
      <c r="H34" s="66">
        <v>31</v>
      </c>
      <c r="I34" s="66">
        <f>G34/H34</f>
        <v>4</v>
      </c>
      <c r="J34" s="66">
        <v>7</v>
      </c>
      <c r="K34" s="66">
        <v>2</v>
      </c>
      <c r="L34" s="67">
        <v>4877.75</v>
      </c>
      <c r="M34" s="67">
        <v>839</v>
      </c>
      <c r="N34" s="65">
        <v>44330</v>
      </c>
      <c r="O34" s="64" t="s">
        <v>41</v>
      </c>
      <c r="P34" s="9"/>
      <c r="R34" s="54"/>
      <c r="T34" s="61"/>
      <c r="U34" s="60"/>
      <c r="V34" s="60"/>
      <c r="W34" s="60"/>
      <c r="X34" s="60"/>
      <c r="Y34" s="61"/>
      <c r="Z34" s="60"/>
    </row>
    <row r="35" spans="1:26" ht="25.35" customHeight="1">
      <c r="A35" s="41"/>
      <c r="B35" s="41"/>
      <c r="C35" s="52" t="s">
        <v>66</v>
      </c>
      <c r="D35" s="62">
        <f>SUM(D23:D34)</f>
        <v>106202.30000000002</v>
      </c>
      <c r="E35" s="62">
        <f>SUM(E23:E34)</f>
        <v>89563.96</v>
      </c>
      <c r="F35" s="20">
        <f>(D35-E35)/E35</f>
        <v>0.18577048178754055</v>
      </c>
      <c r="G35" s="62">
        <f>SUM(G23:G34)</f>
        <v>18540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4.75" customHeight="1">
      <c r="A37" s="63">
        <v>21</v>
      </c>
      <c r="B37" s="63" t="s">
        <v>58</v>
      </c>
      <c r="C37" s="68" t="s">
        <v>551</v>
      </c>
      <c r="D37" s="67">
        <v>390.2</v>
      </c>
      <c r="E37" s="66" t="s">
        <v>36</v>
      </c>
      <c r="F37" s="66" t="s">
        <v>36</v>
      </c>
      <c r="G37" s="67">
        <v>67</v>
      </c>
      <c r="H37" s="69">
        <v>6</v>
      </c>
      <c r="I37" s="66">
        <f>G37/H37</f>
        <v>11.166666666666666</v>
      </c>
      <c r="J37" s="66">
        <v>6</v>
      </c>
      <c r="K37" s="66">
        <v>0</v>
      </c>
      <c r="L37" s="67">
        <v>390.2</v>
      </c>
      <c r="M37" s="67">
        <v>67</v>
      </c>
      <c r="N37" s="65" t="s">
        <v>563</v>
      </c>
      <c r="O37" s="64" t="s">
        <v>41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6" ht="25.35" customHeight="1">
      <c r="A38" s="63">
        <v>22</v>
      </c>
      <c r="B38" s="19">
        <v>16</v>
      </c>
      <c r="C38" s="68" t="s">
        <v>327</v>
      </c>
      <c r="D38" s="67">
        <v>314.7</v>
      </c>
      <c r="E38" s="67">
        <v>945.3</v>
      </c>
      <c r="F38" s="70">
        <f>(D38-E38)/E38</f>
        <v>-0.66708981275785462</v>
      </c>
      <c r="G38" s="67">
        <v>57</v>
      </c>
      <c r="H38" s="66">
        <v>8</v>
      </c>
      <c r="I38" s="66">
        <f>G38/H38</f>
        <v>7.125</v>
      </c>
      <c r="J38" s="66">
        <v>2</v>
      </c>
      <c r="K38" s="66" t="s">
        <v>36</v>
      </c>
      <c r="L38" s="67">
        <v>114611.72</v>
      </c>
      <c r="M38" s="67">
        <v>23157</v>
      </c>
      <c r="N38" s="65">
        <v>44106</v>
      </c>
      <c r="O38" s="53" t="s">
        <v>50</v>
      </c>
      <c r="P38" s="61"/>
      <c r="R38" s="54"/>
      <c r="T38" s="61"/>
      <c r="U38" s="60"/>
      <c r="V38" s="60"/>
      <c r="W38" s="61"/>
      <c r="X38" s="60"/>
      <c r="Y38" s="60"/>
      <c r="Z38" s="60"/>
    </row>
    <row r="39" spans="1:26" ht="25.35" customHeight="1">
      <c r="A39" s="63">
        <v>23</v>
      </c>
      <c r="B39" s="76" t="s">
        <v>58</v>
      </c>
      <c r="C39" s="26" t="s">
        <v>518</v>
      </c>
      <c r="D39" s="67">
        <v>312.10000000000002</v>
      </c>
      <c r="E39" s="66" t="s">
        <v>36</v>
      </c>
      <c r="F39" s="66" t="s">
        <v>36</v>
      </c>
      <c r="G39" s="67">
        <v>55</v>
      </c>
      <c r="H39" s="66">
        <v>7</v>
      </c>
      <c r="I39" s="66">
        <f>G39/H39</f>
        <v>7.8571428571428568</v>
      </c>
      <c r="J39" s="66">
        <v>6</v>
      </c>
      <c r="K39" s="66">
        <v>0</v>
      </c>
      <c r="L39" s="67">
        <v>312</v>
      </c>
      <c r="M39" s="67">
        <v>55</v>
      </c>
      <c r="N39" s="65" t="s">
        <v>563</v>
      </c>
      <c r="O39" s="64" t="s">
        <v>43</v>
      </c>
      <c r="P39" s="61"/>
      <c r="R39" s="54"/>
      <c r="T39" s="61"/>
      <c r="U39" s="60"/>
      <c r="V39" s="60"/>
      <c r="W39" s="60"/>
      <c r="X39" s="61"/>
      <c r="Y39" s="60"/>
      <c r="Z39" s="60"/>
    </row>
    <row r="40" spans="1:26" ht="25.35" customHeight="1">
      <c r="A40" s="63">
        <v>24</v>
      </c>
      <c r="B40" s="76">
        <v>17</v>
      </c>
      <c r="C40" s="26" t="s">
        <v>591</v>
      </c>
      <c r="D40" s="67">
        <v>255</v>
      </c>
      <c r="E40" s="67">
        <v>617</v>
      </c>
      <c r="F40" s="70">
        <f t="shared" ref="F40:F47" si="1">(D40-E40)/E40</f>
        <v>-0.58670988654781198</v>
      </c>
      <c r="G40" s="67">
        <v>54</v>
      </c>
      <c r="H40" s="66" t="s">
        <v>36</v>
      </c>
      <c r="I40" s="66" t="s">
        <v>36</v>
      </c>
      <c r="J40" s="66" t="s">
        <v>36</v>
      </c>
      <c r="K40" s="66">
        <v>1</v>
      </c>
      <c r="L40" s="67">
        <v>1710.32</v>
      </c>
      <c r="M40" s="67">
        <v>348</v>
      </c>
      <c r="N40" s="65">
        <v>44330</v>
      </c>
      <c r="O40" s="64" t="s">
        <v>139</v>
      </c>
      <c r="P40" s="61"/>
      <c r="R40" s="54"/>
      <c r="T40" s="61"/>
      <c r="U40" s="60"/>
      <c r="V40" s="60"/>
      <c r="W40" s="60"/>
      <c r="X40" s="61"/>
      <c r="Y40" s="60"/>
      <c r="Z40" s="60"/>
    </row>
    <row r="41" spans="1:26" ht="25.35" customHeight="1">
      <c r="A41" s="63">
        <v>25</v>
      </c>
      <c r="B41" s="76">
        <v>20</v>
      </c>
      <c r="C41" s="26" t="s">
        <v>590</v>
      </c>
      <c r="D41" s="67">
        <v>229</v>
      </c>
      <c r="E41" s="67">
        <v>298</v>
      </c>
      <c r="F41" s="70">
        <f t="shared" si="1"/>
        <v>-0.23154362416107382</v>
      </c>
      <c r="G41" s="67">
        <v>47</v>
      </c>
      <c r="H41" s="66" t="s">
        <v>36</v>
      </c>
      <c r="I41" s="66" t="s">
        <v>36</v>
      </c>
      <c r="J41" s="66" t="s">
        <v>36</v>
      </c>
      <c r="K41" s="66">
        <v>2</v>
      </c>
      <c r="L41" s="67">
        <v>1759.5</v>
      </c>
      <c r="M41" s="67">
        <v>321</v>
      </c>
      <c r="N41" s="65">
        <v>44323</v>
      </c>
      <c r="O41" s="64" t="s">
        <v>139</v>
      </c>
      <c r="P41" s="61"/>
      <c r="R41" s="54"/>
      <c r="T41" s="61"/>
      <c r="U41" s="60"/>
      <c r="V41" s="60"/>
      <c r="W41" s="60"/>
      <c r="X41" s="61"/>
      <c r="Y41" s="60"/>
      <c r="Z41" s="60"/>
    </row>
    <row r="42" spans="1:26" ht="25.35" customHeight="1">
      <c r="A42" s="63">
        <v>26</v>
      </c>
      <c r="B42" s="18">
        <v>20</v>
      </c>
      <c r="C42" s="55" t="s">
        <v>328</v>
      </c>
      <c r="D42" s="67">
        <v>214.55</v>
      </c>
      <c r="E42" s="67">
        <v>287.95</v>
      </c>
      <c r="F42" s="70">
        <f t="shared" si="1"/>
        <v>-0.25490536551484627</v>
      </c>
      <c r="G42" s="67">
        <v>41</v>
      </c>
      <c r="H42" s="66">
        <v>7</v>
      </c>
      <c r="I42" s="66">
        <f>G42/H42</f>
        <v>5.8571428571428568</v>
      </c>
      <c r="J42" s="66">
        <v>1</v>
      </c>
      <c r="K42" s="66" t="s">
        <v>36</v>
      </c>
      <c r="L42" s="67">
        <v>66047.77</v>
      </c>
      <c r="M42" s="67">
        <v>14198</v>
      </c>
      <c r="N42" s="65">
        <v>44113</v>
      </c>
      <c r="O42" s="64" t="s">
        <v>41</v>
      </c>
      <c r="P42" s="61"/>
      <c r="R42" s="54"/>
      <c r="T42" s="61"/>
      <c r="U42" s="60"/>
      <c r="V42" s="60"/>
      <c r="W42" s="60"/>
      <c r="X42" s="61"/>
      <c r="Y42" s="60"/>
      <c r="Z42" s="60"/>
    </row>
    <row r="43" spans="1:26" ht="24.6" customHeight="1">
      <c r="A43" s="63">
        <v>27</v>
      </c>
      <c r="B43" s="19">
        <v>12</v>
      </c>
      <c r="C43" s="55" t="s">
        <v>458</v>
      </c>
      <c r="D43" s="67">
        <v>146.5</v>
      </c>
      <c r="E43" s="67">
        <v>1824.77</v>
      </c>
      <c r="F43" s="70">
        <f t="shared" si="1"/>
        <v>-0.91971590940228087</v>
      </c>
      <c r="G43" s="67">
        <v>29</v>
      </c>
      <c r="H43" s="66">
        <v>4</v>
      </c>
      <c r="I43" s="66">
        <f>G43/H43</f>
        <v>7.25</v>
      </c>
      <c r="J43" s="66">
        <v>2</v>
      </c>
      <c r="K43" s="66">
        <v>4</v>
      </c>
      <c r="L43" s="67">
        <v>21476.32</v>
      </c>
      <c r="M43" s="67">
        <v>3858</v>
      </c>
      <c r="N43" s="65">
        <v>44316</v>
      </c>
      <c r="O43" s="64" t="s">
        <v>50</v>
      </c>
      <c r="P43" s="61"/>
      <c r="R43" s="54"/>
      <c r="T43" s="61"/>
      <c r="U43" s="60"/>
      <c r="V43" s="60"/>
      <c r="W43" s="61"/>
      <c r="X43" s="60"/>
      <c r="Y43" s="60"/>
      <c r="Z43" s="60"/>
    </row>
    <row r="44" spans="1:26" ht="25.35" customHeight="1">
      <c r="A44" s="63">
        <v>28</v>
      </c>
      <c r="B44" s="76">
        <v>26</v>
      </c>
      <c r="C44" s="68" t="s">
        <v>606</v>
      </c>
      <c r="D44" s="67">
        <v>108.2</v>
      </c>
      <c r="E44" s="67">
        <v>121</v>
      </c>
      <c r="F44" s="70">
        <f t="shared" si="1"/>
        <v>-0.10578512396694212</v>
      </c>
      <c r="G44" s="67">
        <v>21</v>
      </c>
      <c r="H44" s="66" t="s">
        <v>36</v>
      </c>
      <c r="I44" s="66" t="s">
        <v>36</v>
      </c>
      <c r="J44" s="66" t="s">
        <v>36</v>
      </c>
      <c r="K44" s="66">
        <v>2</v>
      </c>
      <c r="L44" s="67">
        <v>1930.4</v>
      </c>
      <c r="M44" s="67">
        <v>376</v>
      </c>
      <c r="N44" s="65">
        <v>44316</v>
      </c>
      <c r="O44" s="53" t="s">
        <v>139</v>
      </c>
      <c r="P44" s="61"/>
      <c r="R44" s="54"/>
      <c r="T44" s="61"/>
      <c r="U44" s="60"/>
      <c r="V44" s="60"/>
      <c r="W44" s="60"/>
      <c r="X44" s="61"/>
      <c r="Y44" s="60"/>
      <c r="Z44" s="60"/>
    </row>
    <row r="45" spans="1:26" ht="25.35" customHeight="1">
      <c r="A45" s="63">
        <v>29</v>
      </c>
      <c r="B45" s="19">
        <v>24</v>
      </c>
      <c r="C45" s="55" t="s">
        <v>589</v>
      </c>
      <c r="D45" s="67">
        <v>41.5</v>
      </c>
      <c r="E45" s="66">
        <v>225</v>
      </c>
      <c r="F45" s="70">
        <f t="shared" si="1"/>
        <v>-0.81555555555555559</v>
      </c>
      <c r="G45" s="67">
        <v>11</v>
      </c>
      <c r="H45" s="66">
        <v>4</v>
      </c>
      <c r="I45" s="66">
        <f>G45/H45</f>
        <v>2.75</v>
      </c>
      <c r="J45" s="66">
        <v>2</v>
      </c>
      <c r="K45" s="66">
        <v>2</v>
      </c>
      <c r="L45" s="67">
        <v>266.5</v>
      </c>
      <c r="M45" s="67">
        <v>49</v>
      </c>
      <c r="N45" s="65">
        <v>44330</v>
      </c>
      <c r="O45" s="64" t="s">
        <v>570</v>
      </c>
      <c r="P45" s="61"/>
      <c r="R45" s="54"/>
      <c r="T45" s="61"/>
      <c r="U45" s="60"/>
      <c r="V45" s="60"/>
      <c r="W45" s="60"/>
      <c r="X45" s="60"/>
      <c r="Y45" s="60"/>
      <c r="Z45" s="61"/>
    </row>
    <row r="46" spans="1:26" ht="24.6" customHeight="1">
      <c r="A46" s="63">
        <v>30</v>
      </c>
      <c r="B46" s="19">
        <v>23</v>
      </c>
      <c r="C46" s="55" t="s">
        <v>600</v>
      </c>
      <c r="D46" s="67">
        <v>12</v>
      </c>
      <c r="E46" s="67">
        <v>230</v>
      </c>
      <c r="F46" s="70">
        <f t="shared" si="1"/>
        <v>-0.94782608695652171</v>
      </c>
      <c r="G46" s="67">
        <v>3</v>
      </c>
      <c r="H46" s="66" t="s">
        <v>36</v>
      </c>
      <c r="I46" s="66" t="s">
        <v>36</v>
      </c>
      <c r="J46" s="66">
        <v>1</v>
      </c>
      <c r="K46" s="66">
        <v>4</v>
      </c>
      <c r="L46" s="67">
        <v>6454</v>
      </c>
      <c r="M46" s="67">
        <v>1214</v>
      </c>
      <c r="N46" s="65">
        <v>44316</v>
      </c>
      <c r="O46" s="64" t="s">
        <v>47</v>
      </c>
      <c r="P46" s="61"/>
      <c r="R46" s="54"/>
      <c r="T46" s="61"/>
      <c r="U46" s="60"/>
      <c r="V46" s="60"/>
      <c r="W46" s="60"/>
      <c r="X46" s="60"/>
      <c r="Y46" s="60"/>
      <c r="Z46" s="61"/>
    </row>
    <row r="47" spans="1:26" ht="25.35" customHeight="1">
      <c r="A47" s="41"/>
      <c r="B47" s="41"/>
      <c r="C47" s="52" t="s">
        <v>90</v>
      </c>
      <c r="D47" s="62">
        <f>SUM(D35:D46)</f>
        <v>108226.05000000002</v>
      </c>
      <c r="E47" s="62">
        <f>SUM(E35:E46)</f>
        <v>94112.98000000001</v>
      </c>
      <c r="F47" s="20">
        <f t="shared" si="1"/>
        <v>0.14995880483223467</v>
      </c>
      <c r="G47" s="62">
        <f>SUM(G35:G46)</f>
        <v>18925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4.6" customHeight="1">
      <c r="A49" s="63">
        <v>31</v>
      </c>
      <c r="B49" s="16">
        <v>15</v>
      </c>
      <c r="C49" s="14" t="s">
        <v>607</v>
      </c>
      <c r="D49" s="67">
        <v>11.1</v>
      </c>
      <c r="E49" s="66">
        <v>1108.2</v>
      </c>
      <c r="F49" s="70">
        <f>(D49-E49)/E49</f>
        <v>-0.98998375744450473</v>
      </c>
      <c r="G49" s="67">
        <v>2</v>
      </c>
      <c r="H49" s="66">
        <v>1</v>
      </c>
      <c r="I49" s="66">
        <f>G49/H49</f>
        <v>2</v>
      </c>
      <c r="J49" s="66">
        <v>1</v>
      </c>
      <c r="K49" s="66">
        <v>3</v>
      </c>
      <c r="L49" s="67">
        <v>6162</v>
      </c>
      <c r="M49" s="67">
        <v>978</v>
      </c>
      <c r="N49" s="65">
        <v>44323</v>
      </c>
      <c r="O49" s="64" t="s">
        <v>37</v>
      </c>
      <c r="P49" s="61"/>
      <c r="R49" s="54"/>
      <c r="T49" s="61"/>
      <c r="U49" s="60"/>
      <c r="V49" s="60"/>
      <c r="W49" s="60"/>
      <c r="X49" s="60"/>
      <c r="Y49" s="60"/>
      <c r="Z49" s="61"/>
    </row>
    <row r="50" spans="1:26" ht="25.35" customHeight="1">
      <c r="A50" s="41"/>
      <c r="B50" s="41"/>
      <c r="C50" s="52" t="s">
        <v>113</v>
      </c>
      <c r="D50" s="62">
        <f>SUM(D47:D49)</f>
        <v>108237.15000000002</v>
      </c>
      <c r="E50" s="62">
        <f>SUM(E47:E49)</f>
        <v>95221.180000000008</v>
      </c>
      <c r="F50" s="20">
        <f>(D50-E50)/E50</f>
        <v>0.13669196285952365</v>
      </c>
      <c r="G50" s="62">
        <f>SUM(G47:G49)</f>
        <v>18927</v>
      </c>
      <c r="H50" s="62"/>
      <c r="I50" s="43"/>
      <c r="J50" s="42"/>
      <c r="K50" s="44"/>
      <c r="L50" s="45"/>
      <c r="M50" s="49"/>
      <c r="N50" s="46"/>
      <c r="O50" s="53"/>
    </row>
    <row r="51" spans="1:26" ht="23.1" customHeight="1"/>
    <row r="52" spans="1:26" ht="17.25" customHeight="1"/>
    <row r="66" spans="16:18">
      <c r="R66" s="61"/>
    </row>
    <row r="69" spans="16:18">
      <c r="P69" s="61"/>
    </row>
    <row r="73" spans="16:18" ht="12" customHeight="1"/>
  </sheetData>
  <sortState xmlns:xlrd2="http://schemas.microsoft.com/office/spreadsheetml/2017/richdata2" ref="B13:O49">
    <sortCondition descending="1" ref="D13:D49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D374F-91AA-472D-B1CC-5A8380B73A38}">
  <dimension ref="A1:Z67"/>
  <sheetViews>
    <sheetView topLeftCell="A4" zoomScale="60" zoomScaleNormal="60" workbookViewId="0">
      <selection activeCell="L28" sqref="L28:M28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8.88671875" style="1"/>
    <col min="25" max="25" width="14.88671875" style="1" customWidth="1"/>
    <col min="26" max="26" width="12" style="1" bestFit="1" customWidth="1"/>
    <col min="27" max="16384" width="8.88671875" style="1"/>
  </cols>
  <sheetData>
    <row r="1" spans="1:26" ht="19.5" customHeight="1">
      <c r="E1" s="30" t="s">
        <v>608</v>
      </c>
      <c r="F1" s="30"/>
      <c r="G1" s="30"/>
      <c r="H1" s="30"/>
      <c r="I1" s="30"/>
    </row>
    <row r="2" spans="1:26" ht="19.5" customHeight="1">
      <c r="E2" s="30" t="s">
        <v>609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603</v>
      </c>
      <c r="E6" s="32" t="s">
        <v>610</v>
      </c>
      <c r="F6" s="212"/>
      <c r="G6" s="32" t="s">
        <v>603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 ht="21.6">
      <c r="A10" s="207"/>
      <c r="B10" s="207"/>
      <c r="C10" s="212"/>
      <c r="D10" s="84" t="s">
        <v>604</v>
      </c>
      <c r="E10" s="84" t="s">
        <v>611</v>
      </c>
      <c r="F10" s="212"/>
      <c r="G10" s="84" t="s">
        <v>604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Y12" s="4"/>
      <c r="Z12" s="2"/>
    </row>
    <row r="13" spans="1:26" ht="25.35" customHeight="1">
      <c r="A13" s="63">
        <v>1</v>
      </c>
      <c r="B13" s="63" t="s">
        <v>34</v>
      </c>
      <c r="C13" s="68" t="s">
        <v>564</v>
      </c>
      <c r="D13" s="67">
        <v>22490.73</v>
      </c>
      <c r="E13" s="66" t="s">
        <v>36</v>
      </c>
      <c r="F13" s="66" t="s">
        <v>36</v>
      </c>
      <c r="G13" s="67">
        <v>3570</v>
      </c>
      <c r="H13" s="66">
        <v>225</v>
      </c>
      <c r="I13" s="66">
        <f t="shared" ref="I13:I21" si="0">G13/H13</f>
        <v>15.866666666666667</v>
      </c>
      <c r="J13" s="66">
        <v>15</v>
      </c>
      <c r="K13" s="66">
        <v>1</v>
      </c>
      <c r="L13" s="67">
        <v>25925.87</v>
      </c>
      <c r="M13" s="67">
        <v>4067</v>
      </c>
      <c r="N13" s="65">
        <v>44330</v>
      </c>
      <c r="O13" s="64" t="s">
        <v>41</v>
      </c>
      <c r="P13" s="61"/>
      <c r="R13" s="54"/>
      <c r="T13" s="61"/>
      <c r="U13" s="60"/>
      <c r="V13" s="60"/>
      <c r="W13" s="60"/>
      <c r="X13" s="60"/>
      <c r="Y13" s="60"/>
      <c r="Z13" s="61"/>
    </row>
    <row r="14" spans="1:26" ht="25.35" customHeight="1">
      <c r="A14" s="63">
        <v>2</v>
      </c>
      <c r="B14" s="16">
        <v>1</v>
      </c>
      <c r="C14" s="55" t="s">
        <v>587</v>
      </c>
      <c r="D14" s="67">
        <v>14752.12</v>
      </c>
      <c r="E14" s="66">
        <v>26387.62</v>
      </c>
      <c r="F14" s="70">
        <f>(D14-E14)/E14</f>
        <v>-0.44094541303838691</v>
      </c>
      <c r="G14" s="67">
        <v>2143</v>
      </c>
      <c r="H14" s="25">
        <v>164</v>
      </c>
      <c r="I14" s="66">
        <f t="shared" si="0"/>
        <v>13.067073170731707</v>
      </c>
      <c r="J14" s="66">
        <v>9</v>
      </c>
      <c r="K14" s="66">
        <v>2</v>
      </c>
      <c r="L14" s="67">
        <v>41139.74</v>
      </c>
      <c r="M14" s="67">
        <v>5901</v>
      </c>
      <c r="N14" s="65">
        <v>44323</v>
      </c>
      <c r="O14" s="12" t="s">
        <v>142</v>
      </c>
      <c r="P14" s="61"/>
      <c r="R14" s="54"/>
      <c r="T14" s="61"/>
      <c r="U14" s="60"/>
      <c r="V14" s="60"/>
      <c r="W14" s="60"/>
      <c r="X14" s="60"/>
      <c r="Y14" s="60"/>
      <c r="Z14" s="61"/>
    </row>
    <row r="15" spans="1:26" ht="25.35" customHeight="1">
      <c r="A15" s="63">
        <v>3</v>
      </c>
      <c r="B15" s="16">
        <v>2</v>
      </c>
      <c r="C15" s="68" t="s">
        <v>330</v>
      </c>
      <c r="D15" s="67">
        <v>13471.24</v>
      </c>
      <c r="E15" s="66">
        <v>20979.38</v>
      </c>
      <c r="F15" s="70">
        <f>(D15-E15)/E15</f>
        <v>-0.3578818821147241</v>
      </c>
      <c r="G15" s="67">
        <v>2864</v>
      </c>
      <c r="H15" s="66">
        <v>259</v>
      </c>
      <c r="I15" s="66">
        <f t="shared" si="0"/>
        <v>11.057915057915057</v>
      </c>
      <c r="J15" s="66">
        <v>15</v>
      </c>
      <c r="K15" s="66">
        <v>2</v>
      </c>
      <c r="L15" s="67">
        <v>36745.599999999999</v>
      </c>
      <c r="M15" s="67">
        <v>7577</v>
      </c>
      <c r="N15" s="65">
        <v>44323</v>
      </c>
      <c r="O15" s="64" t="s">
        <v>56</v>
      </c>
      <c r="P15" s="61"/>
      <c r="R15" s="54"/>
      <c r="T15" s="61"/>
      <c r="U15" s="60"/>
      <c r="V15" s="60"/>
      <c r="W15" s="60"/>
      <c r="X15" s="60"/>
      <c r="Y15" s="60"/>
      <c r="Z15" s="61"/>
    </row>
    <row r="16" spans="1:26" ht="25.35" customHeight="1">
      <c r="A16" s="63">
        <v>4</v>
      </c>
      <c r="B16" s="17">
        <v>3</v>
      </c>
      <c r="C16" s="68" t="s">
        <v>566</v>
      </c>
      <c r="D16" s="67">
        <v>6069.44</v>
      </c>
      <c r="E16" s="66">
        <v>13815.27</v>
      </c>
      <c r="F16" s="70">
        <f>(D16-E16)/E16</f>
        <v>-0.56067163363437711</v>
      </c>
      <c r="G16" s="67">
        <v>1005</v>
      </c>
      <c r="H16" s="66">
        <v>124</v>
      </c>
      <c r="I16" s="66">
        <f t="shared" si="0"/>
        <v>8.1048387096774199</v>
      </c>
      <c r="J16" s="66">
        <v>8</v>
      </c>
      <c r="K16" s="66">
        <v>2</v>
      </c>
      <c r="L16" s="67">
        <v>19884.71</v>
      </c>
      <c r="M16" s="67">
        <v>3299</v>
      </c>
      <c r="N16" s="65">
        <v>44323</v>
      </c>
      <c r="O16" s="64" t="s">
        <v>56</v>
      </c>
      <c r="P16" s="61"/>
      <c r="R16" s="54"/>
      <c r="T16" s="61"/>
      <c r="U16" s="60"/>
      <c r="V16" s="60"/>
      <c r="W16" s="60"/>
      <c r="X16" s="60"/>
      <c r="Y16" s="61"/>
      <c r="Z16" s="60"/>
    </row>
    <row r="17" spans="1:26" ht="25.35" customHeight="1">
      <c r="A17" s="63">
        <v>5</v>
      </c>
      <c r="B17" s="63" t="s">
        <v>34</v>
      </c>
      <c r="C17" s="68" t="s">
        <v>599</v>
      </c>
      <c r="D17" s="67">
        <v>6014.4</v>
      </c>
      <c r="E17" s="66" t="s">
        <v>36</v>
      </c>
      <c r="F17" s="66" t="s">
        <v>36</v>
      </c>
      <c r="G17" s="67">
        <v>986</v>
      </c>
      <c r="H17" s="66">
        <v>178</v>
      </c>
      <c r="I17" s="66">
        <f t="shared" si="0"/>
        <v>5.5393258426966296</v>
      </c>
      <c r="J17" s="66">
        <v>11</v>
      </c>
      <c r="K17" s="66">
        <v>1</v>
      </c>
      <c r="L17" s="67">
        <v>6014.4</v>
      </c>
      <c r="M17" s="67">
        <v>986</v>
      </c>
      <c r="N17" s="65">
        <v>44330</v>
      </c>
      <c r="O17" s="64" t="s">
        <v>56</v>
      </c>
      <c r="P17" s="61"/>
      <c r="Q17" s="73"/>
      <c r="R17" s="73"/>
      <c r="S17" s="73"/>
      <c r="T17" s="73"/>
      <c r="U17" s="73"/>
      <c r="V17" s="74"/>
      <c r="W17" s="74"/>
      <c r="X17" s="75"/>
      <c r="Y17" s="75"/>
      <c r="Z17" s="60"/>
    </row>
    <row r="18" spans="1:26" ht="25.35" customHeight="1">
      <c r="A18" s="63">
        <v>6</v>
      </c>
      <c r="B18" s="19">
        <v>5</v>
      </c>
      <c r="C18" s="26" t="s">
        <v>477</v>
      </c>
      <c r="D18" s="67">
        <v>5818.01</v>
      </c>
      <c r="E18" s="67">
        <v>9379.77</v>
      </c>
      <c r="F18" s="70">
        <f>(D18-E18)/E18</f>
        <v>-0.37972786113092327</v>
      </c>
      <c r="G18" s="67">
        <v>1185</v>
      </c>
      <c r="H18" s="25">
        <v>173</v>
      </c>
      <c r="I18" s="66">
        <f t="shared" si="0"/>
        <v>6.8497109826589595</v>
      </c>
      <c r="J18" s="66">
        <v>14</v>
      </c>
      <c r="K18" s="66">
        <v>3</v>
      </c>
      <c r="L18" s="67">
        <v>35341</v>
      </c>
      <c r="M18" s="67">
        <v>7351</v>
      </c>
      <c r="N18" s="65">
        <v>44316</v>
      </c>
      <c r="O18" s="64" t="s">
        <v>43</v>
      </c>
      <c r="P18" s="61"/>
      <c r="Q18" s="73"/>
      <c r="R18" s="73"/>
      <c r="S18" s="73"/>
      <c r="T18" s="73"/>
      <c r="U18" s="73"/>
      <c r="V18" s="74"/>
      <c r="W18" s="74"/>
      <c r="X18" s="75"/>
      <c r="Y18" s="75"/>
      <c r="Z18" s="60"/>
    </row>
    <row r="19" spans="1:26" ht="25.35" customHeight="1">
      <c r="A19" s="63">
        <v>7</v>
      </c>
      <c r="B19" s="16">
        <v>4</v>
      </c>
      <c r="C19" s="13" t="s">
        <v>216</v>
      </c>
      <c r="D19" s="67">
        <v>5533.75</v>
      </c>
      <c r="E19" s="66">
        <v>13640.8</v>
      </c>
      <c r="F19" s="70">
        <f>(D19-E19)/E19</f>
        <v>-0.59432364670693794</v>
      </c>
      <c r="G19" s="67">
        <v>978</v>
      </c>
      <c r="H19" s="66">
        <v>108</v>
      </c>
      <c r="I19" s="66">
        <f t="shared" si="0"/>
        <v>9.0555555555555554</v>
      </c>
      <c r="J19" s="66">
        <v>12</v>
      </c>
      <c r="K19" s="66">
        <v>2</v>
      </c>
      <c r="L19" s="67">
        <v>19175</v>
      </c>
      <c r="M19" s="67">
        <v>3319</v>
      </c>
      <c r="N19" s="65">
        <v>44323</v>
      </c>
      <c r="O19" s="64" t="s">
        <v>43</v>
      </c>
      <c r="P19" s="61"/>
      <c r="R19" s="54"/>
      <c r="T19" s="61"/>
      <c r="U19" s="60"/>
      <c r="V19" s="60"/>
      <c r="W19" s="61"/>
      <c r="X19" s="60"/>
      <c r="Y19" s="60"/>
      <c r="Z19" s="60"/>
    </row>
    <row r="20" spans="1:26" ht="25.35" customHeight="1">
      <c r="A20" s="63">
        <v>8</v>
      </c>
      <c r="B20" s="63" t="s">
        <v>34</v>
      </c>
      <c r="C20" s="26" t="s">
        <v>605</v>
      </c>
      <c r="D20" s="67">
        <v>4175.37</v>
      </c>
      <c r="E20" s="66" t="s">
        <v>36</v>
      </c>
      <c r="F20" s="66" t="s">
        <v>36</v>
      </c>
      <c r="G20" s="67">
        <v>715</v>
      </c>
      <c r="H20" s="66">
        <v>144</v>
      </c>
      <c r="I20" s="66">
        <f t="shared" si="0"/>
        <v>4.9652777777777777</v>
      </c>
      <c r="J20" s="66">
        <v>13</v>
      </c>
      <c r="K20" s="66">
        <v>1</v>
      </c>
      <c r="L20" s="67">
        <v>4175.37</v>
      </c>
      <c r="M20" s="67">
        <v>715</v>
      </c>
      <c r="N20" s="65">
        <v>44330</v>
      </c>
      <c r="O20" s="64" t="s">
        <v>41</v>
      </c>
      <c r="P20" s="61"/>
      <c r="R20" s="54"/>
      <c r="T20" s="61"/>
      <c r="U20" s="60"/>
      <c r="V20" s="60"/>
      <c r="W20" s="61"/>
      <c r="X20" s="60"/>
      <c r="Y20" s="60"/>
      <c r="Z20" s="60"/>
    </row>
    <row r="21" spans="1:26" ht="25.35" customHeight="1">
      <c r="A21" s="63">
        <v>9</v>
      </c>
      <c r="B21" s="16">
        <v>7</v>
      </c>
      <c r="C21" s="71" t="s">
        <v>552</v>
      </c>
      <c r="D21" s="67">
        <v>3837.55</v>
      </c>
      <c r="E21" s="66">
        <v>6827.8</v>
      </c>
      <c r="F21" s="70">
        <f>(D21-E21)/E21</f>
        <v>-0.43795219543630448</v>
      </c>
      <c r="G21" s="67">
        <v>623</v>
      </c>
      <c r="H21" s="66">
        <v>68</v>
      </c>
      <c r="I21" s="66">
        <f t="shared" si="0"/>
        <v>9.1617647058823533</v>
      </c>
      <c r="J21" s="66">
        <v>6</v>
      </c>
      <c r="K21" s="66">
        <v>2</v>
      </c>
      <c r="L21" s="67">
        <v>10665</v>
      </c>
      <c r="M21" s="67">
        <v>1695</v>
      </c>
      <c r="N21" s="65">
        <v>44323</v>
      </c>
      <c r="O21" s="53" t="s">
        <v>84</v>
      </c>
      <c r="P21" s="61"/>
      <c r="R21" s="54"/>
      <c r="T21" s="61"/>
      <c r="U21" s="60"/>
      <c r="V21" s="60"/>
      <c r="W21" s="61"/>
      <c r="X21" s="60"/>
      <c r="Y21" s="60"/>
      <c r="Z21" s="60"/>
    </row>
    <row r="22" spans="1:26" ht="25.35" customHeight="1">
      <c r="A22" s="63">
        <v>10</v>
      </c>
      <c r="B22" s="76" t="s">
        <v>34</v>
      </c>
      <c r="C22" s="26" t="s">
        <v>598</v>
      </c>
      <c r="D22" s="67">
        <v>3521</v>
      </c>
      <c r="E22" s="66" t="s">
        <v>36</v>
      </c>
      <c r="F22" s="66" t="s">
        <v>36</v>
      </c>
      <c r="G22" s="67">
        <v>720</v>
      </c>
      <c r="H22" s="66" t="s">
        <v>36</v>
      </c>
      <c r="I22" s="66" t="s">
        <v>36</v>
      </c>
      <c r="J22" s="66">
        <v>9</v>
      </c>
      <c r="K22" s="66">
        <v>1</v>
      </c>
      <c r="L22" s="67">
        <v>3521</v>
      </c>
      <c r="M22" s="67">
        <v>720</v>
      </c>
      <c r="N22" s="65">
        <v>44330</v>
      </c>
      <c r="O22" s="64" t="s">
        <v>47</v>
      </c>
      <c r="P22" s="61"/>
      <c r="R22" s="54"/>
      <c r="T22" s="61"/>
      <c r="U22" s="60"/>
      <c r="V22" s="60"/>
      <c r="W22" s="60"/>
      <c r="X22" s="60"/>
      <c r="Y22" s="61"/>
      <c r="Z22" s="60"/>
    </row>
    <row r="23" spans="1:26" ht="25.35" customHeight="1">
      <c r="A23" s="41"/>
      <c r="B23" s="41"/>
      <c r="C23" s="52" t="s">
        <v>52</v>
      </c>
      <c r="D23" s="62">
        <f>SUM(D13:D22)</f>
        <v>85683.61</v>
      </c>
      <c r="E23" s="62">
        <f>SUM(E13:E22)</f>
        <v>91030.640000000014</v>
      </c>
      <c r="F23" s="72">
        <f>(D23-E23)/E23</f>
        <v>-5.8738793883026774E-2</v>
      </c>
      <c r="G23" s="62">
        <f>SUM(G13:G22)</f>
        <v>14789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18">
        <v>6</v>
      </c>
      <c r="C25" s="27" t="s">
        <v>448</v>
      </c>
      <c r="D25" s="67">
        <v>2305.35</v>
      </c>
      <c r="E25" s="67">
        <v>7318.75</v>
      </c>
      <c r="F25" s="70">
        <f>(D25-E25)/E25</f>
        <v>-0.68500768573868487</v>
      </c>
      <c r="G25" s="67">
        <v>391</v>
      </c>
      <c r="H25" s="66">
        <v>47</v>
      </c>
      <c r="I25" s="66">
        <f>G25/H25</f>
        <v>8.3191489361702136</v>
      </c>
      <c r="J25" s="66">
        <v>10</v>
      </c>
      <c r="K25" s="66">
        <v>3</v>
      </c>
      <c r="L25" s="67">
        <v>25223.32</v>
      </c>
      <c r="M25" s="67">
        <v>4407</v>
      </c>
      <c r="N25" s="65">
        <v>44316</v>
      </c>
      <c r="O25" s="64" t="s">
        <v>80</v>
      </c>
      <c r="P25" s="61"/>
      <c r="R25" s="54"/>
      <c r="T25" s="61"/>
      <c r="U25" s="60"/>
      <c r="V25" s="60"/>
      <c r="W25" s="60"/>
      <c r="X25" s="60"/>
      <c r="Y25" s="61"/>
      <c r="Z25" s="60"/>
    </row>
    <row r="26" spans="1:26" ht="25.35" customHeight="1">
      <c r="A26" s="63">
        <v>12</v>
      </c>
      <c r="B26" s="18">
        <v>8</v>
      </c>
      <c r="C26" s="27" t="s">
        <v>458</v>
      </c>
      <c r="D26" s="67">
        <v>1824.77</v>
      </c>
      <c r="E26" s="67">
        <v>5391</v>
      </c>
      <c r="F26" s="70">
        <f>(D26-E26)/E26</f>
        <v>-0.66151548877759225</v>
      </c>
      <c r="G26" s="67">
        <v>299</v>
      </c>
      <c r="H26" s="66">
        <v>27</v>
      </c>
      <c r="I26" s="66">
        <f>G26/H26</f>
        <v>11.074074074074074</v>
      </c>
      <c r="J26" s="66">
        <v>9</v>
      </c>
      <c r="K26" s="66">
        <v>3</v>
      </c>
      <c r="L26" s="67">
        <v>21329.82</v>
      </c>
      <c r="M26" s="67">
        <v>3829</v>
      </c>
      <c r="N26" s="65">
        <v>44316</v>
      </c>
      <c r="O26" s="64" t="s">
        <v>50</v>
      </c>
      <c r="P26" s="61"/>
      <c r="R26" s="54"/>
      <c r="T26" s="61"/>
      <c r="U26" s="60"/>
      <c r="V26" s="60"/>
      <c r="W26" s="60"/>
      <c r="X26" s="60"/>
      <c r="Y26" s="61"/>
      <c r="Z26" s="60"/>
    </row>
    <row r="27" spans="1:26" ht="25.35" customHeight="1">
      <c r="A27" s="63">
        <v>13</v>
      </c>
      <c r="B27" s="18" t="s">
        <v>34</v>
      </c>
      <c r="C27" s="55" t="s">
        <v>305</v>
      </c>
      <c r="D27" s="67">
        <v>1575</v>
      </c>
      <c r="E27" s="66" t="s">
        <v>36</v>
      </c>
      <c r="F27" s="66" t="s">
        <v>36</v>
      </c>
      <c r="G27" s="67">
        <v>311</v>
      </c>
      <c r="H27" s="66" t="s">
        <v>36</v>
      </c>
      <c r="I27" s="66" t="s">
        <v>36</v>
      </c>
      <c r="J27" s="66" t="s">
        <v>36</v>
      </c>
      <c r="K27" s="66">
        <v>1</v>
      </c>
      <c r="L27" s="67">
        <v>1575</v>
      </c>
      <c r="M27" s="67">
        <v>311</v>
      </c>
      <c r="N27" s="65">
        <v>44330</v>
      </c>
      <c r="O27" s="64" t="s">
        <v>82</v>
      </c>
      <c r="P27" s="61"/>
      <c r="R27" s="54"/>
      <c r="T27" s="61"/>
      <c r="U27" s="60"/>
      <c r="V27" s="60"/>
      <c r="W27" s="60"/>
      <c r="X27" s="60"/>
      <c r="Y27" s="61"/>
      <c r="Z27" s="60"/>
    </row>
    <row r="28" spans="1:26" ht="25.35" customHeight="1">
      <c r="A28" s="63">
        <v>14</v>
      </c>
      <c r="B28" s="19">
        <v>10</v>
      </c>
      <c r="C28" s="68" t="s">
        <v>612</v>
      </c>
      <c r="D28" s="67">
        <v>1286.7</v>
      </c>
      <c r="E28" s="67">
        <v>4627.6099999999997</v>
      </c>
      <c r="F28" s="70">
        <f>(D28-E28)/E28</f>
        <v>-0.72195150412415909</v>
      </c>
      <c r="G28" s="67">
        <v>195</v>
      </c>
      <c r="H28" s="66">
        <v>24</v>
      </c>
      <c r="I28" s="66">
        <f>G28/H28</f>
        <v>8.125</v>
      </c>
      <c r="J28" s="66">
        <v>4</v>
      </c>
      <c r="K28" s="66">
        <v>3</v>
      </c>
      <c r="L28" s="67">
        <v>31277.08</v>
      </c>
      <c r="M28" s="67">
        <v>5240</v>
      </c>
      <c r="N28" s="65">
        <v>44316</v>
      </c>
      <c r="O28" s="64" t="s">
        <v>56</v>
      </c>
      <c r="P28" s="61"/>
      <c r="R28" s="54"/>
      <c r="T28" s="61"/>
      <c r="U28" s="60"/>
      <c r="V28" s="60"/>
      <c r="W28" s="60"/>
      <c r="X28" s="60"/>
      <c r="Y28" s="61"/>
      <c r="Z28" s="60"/>
    </row>
    <row r="29" spans="1:26" ht="24.6" customHeight="1">
      <c r="A29" s="63">
        <v>15</v>
      </c>
      <c r="B29" s="16">
        <v>9</v>
      </c>
      <c r="C29" s="14" t="s">
        <v>607</v>
      </c>
      <c r="D29" s="67">
        <v>1108.2</v>
      </c>
      <c r="E29" s="66">
        <v>5017.28</v>
      </c>
      <c r="F29" s="70">
        <f>(D29-E29)/E29</f>
        <v>-0.77912334970342501</v>
      </c>
      <c r="G29" s="67">
        <v>181</v>
      </c>
      <c r="H29" s="66">
        <v>41</v>
      </c>
      <c r="I29" s="66">
        <f>G29/H29</f>
        <v>4.4146341463414638</v>
      </c>
      <c r="J29" s="66">
        <v>9</v>
      </c>
      <c r="K29" s="66">
        <v>2</v>
      </c>
      <c r="L29" s="67">
        <v>6139</v>
      </c>
      <c r="M29" s="67">
        <v>974</v>
      </c>
      <c r="N29" s="65">
        <v>44323</v>
      </c>
      <c r="O29" s="64" t="s">
        <v>37</v>
      </c>
      <c r="P29" s="61"/>
      <c r="R29" s="54"/>
      <c r="T29" s="61"/>
      <c r="U29" s="60"/>
      <c r="V29" s="60"/>
      <c r="W29" s="61"/>
      <c r="X29" s="60"/>
      <c r="Y29" s="60"/>
      <c r="Z29" s="60"/>
    </row>
    <row r="30" spans="1:26" ht="25.35" customHeight="1">
      <c r="A30" s="63">
        <v>16</v>
      </c>
      <c r="B30" s="18">
        <v>12</v>
      </c>
      <c r="C30" s="68" t="s">
        <v>327</v>
      </c>
      <c r="D30" s="67">
        <v>945.3</v>
      </c>
      <c r="E30" s="67">
        <v>1372.45</v>
      </c>
      <c r="F30" s="70">
        <f>(D30-E30)/E30</f>
        <v>-0.31123173886116073</v>
      </c>
      <c r="G30" s="67">
        <v>184</v>
      </c>
      <c r="H30" s="66">
        <v>14</v>
      </c>
      <c r="I30" s="66">
        <f>G30/H30</f>
        <v>13.142857142857142</v>
      </c>
      <c r="J30" s="66">
        <v>3</v>
      </c>
      <c r="K30" s="66" t="s">
        <v>36</v>
      </c>
      <c r="L30" s="67">
        <v>114297.02</v>
      </c>
      <c r="M30" s="67">
        <v>23100</v>
      </c>
      <c r="N30" s="65">
        <v>44106</v>
      </c>
      <c r="O30" s="53" t="s">
        <v>50</v>
      </c>
      <c r="P30" s="61"/>
      <c r="R30" s="54"/>
      <c r="T30" s="61"/>
      <c r="U30" s="60"/>
      <c r="V30" s="60"/>
      <c r="W30" s="60"/>
      <c r="X30" s="60"/>
      <c r="Y30" s="61"/>
      <c r="Z30" s="60"/>
    </row>
    <row r="31" spans="1:26" ht="24.75" customHeight="1">
      <c r="A31" s="63">
        <v>17</v>
      </c>
      <c r="B31" s="63" t="s">
        <v>34</v>
      </c>
      <c r="C31" s="68" t="s">
        <v>591</v>
      </c>
      <c r="D31" s="67">
        <v>617</v>
      </c>
      <c r="E31" s="66" t="s">
        <v>36</v>
      </c>
      <c r="F31" s="66" t="s">
        <v>36</v>
      </c>
      <c r="G31" s="67">
        <v>126</v>
      </c>
      <c r="H31" s="66" t="s">
        <v>36</v>
      </c>
      <c r="I31" s="66" t="s">
        <v>36</v>
      </c>
      <c r="J31" s="66" t="s">
        <v>36</v>
      </c>
      <c r="K31" s="66">
        <v>1</v>
      </c>
      <c r="L31" s="67">
        <v>1455.32</v>
      </c>
      <c r="M31" s="67">
        <v>294</v>
      </c>
      <c r="N31" s="65">
        <v>44330</v>
      </c>
      <c r="O31" s="64" t="s">
        <v>139</v>
      </c>
      <c r="P31" s="9"/>
      <c r="R31" s="54"/>
      <c r="T31" s="61"/>
      <c r="U31" s="60"/>
      <c r="V31" s="60"/>
      <c r="W31" s="60"/>
      <c r="X31" s="60"/>
      <c r="Y31" s="61"/>
      <c r="Z31" s="60"/>
    </row>
    <row r="32" spans="1:26" ht="24.75" customHeight="1">
      <c r="A32" s="63">
        <v>18</v>
      </c>
      <c r="B32" s="19" t="s">
        <v>58</v>
      </c>
      <c r="C32" s="68" t="s">
        <v>557</v>
      </c>
      <c r="D32" s="67">
        <v>551.5</v>
      </c>
      <c r="E32" s="66" t="s">
        <v>36</v>
      </c>
      <c r="F32" s="66" t="s">
        <v>36</v>
      </c>
      <c r="G32" s="67">
        <v>94</v>
      </c>
      <c r="H32" s="66">
        <v>6</v>
      </c>
      <c r="I32" s="66">
        <f>G32/H32</f>
        <v>15.666666666666666</v>
      </c>
      <c r="J32" s="66">
        <v>6</v>
      </c>
      <c r="K32" s="66">
        <v>0</v>
      </c>
      <c r="L32" s="67">
        <v>551.5</v>
      </c>
      <c r="M32" s="67">
        <v>94</v>
      </c>
      <c r="N32" s="65" t="s">
        <v>563</v>
      </c>
      <c r="O32" s="64" t="s">
        <v>41</v>
      </c>
      <c r="P32" s="61"/>
      <c r="R32" s="54"/>
      <c r="T32" s="61"/>
      <c r="U32" s="60"/>
      <c r="V32" s="60"/>
      <c r="W32" s="60"/>
      <c r="X32" s="60"/>
      <c r="Y32" s="61"/>
      <c r="Z32" s="60"/>
    </row>
    <row r="33" spans="1:26" ht="24.75" customHeight="1">
      <c r="A33" s="63">
        <v>19</v>
      </c>
      <c r="B33" s="19" t="s">
        <v>58</v>
      </c>
      <c r="C33" s="68" t="s">
        <v>520</v>
      </c>
      <c r="D33" s="67">
        <v>311.95</v>
      </c>
      <c r="E33" s="66" t="s">
        <v>36</v>
      </c>
      <c r="F33" s="66" t="s">
        <v>36</v>
      </c>
      <c r="G33" s="67">
        <v>71</v>
      </c>
      <c r="H33" s="66">
        <v>6</v>
      </c>
      <c r="I33" s="66">
        <f>G33/H33</f>
        <v>11.833333333333334</v>
      </c>
      <c r="J33" s="66">
        <v>6</v>
      </c>
      <c r="K33" s="66">
        <v>0</v>
      </c>
      <c r="L33" s="67">
        <v>312</v>
      </c>
      <c r="M33" s="67">
        <v>71</v>
      </c>
      <c r="N33" s="65" t="s">
        <v>563</v>
      </c>
      <c r="O33" s="64" t="s">
        <v>43</v>
      </c>
      <c r="P33" s="61"/>
      <c r="R33" s="54"/>
      <c r="T33" s="61"/>
      <c r="U33" s="60"/>
      <c r="V33" s="60"/>
      <c r="W33" s="60"/>
      <c r="X33" s="60"/>
      <c r="Y33" s="61"/>
      <c r="Z33" s="60"/>
    </row>
    <row r="34" spans="1:26" ht="24.75" customHeight="1">
      <c r="A34" s="63">
        <v>20</v>
      </c>
      <c r="B34" s="16">
        <v>15</v>
      </c>
      <c r="C34" s="68" t="s">
        <v>590</v>
      </c>
      <c r="D34" s="67">
        <v>298</v>
      </c>
      <c r="E34" s="66">
        <v>863</v>
      </c>
      <c r="F34" s="70">
        <f>(D34-E34)/E34</f>
        <v>-0.65469293163383546</v>
      </c>
      <c r="G34" s="67">
        <v>58</v>
      </c>
      <c r="H34" s="69" t="s">
        <v>36</v>
      </c>
      <c r="I34" s="66" t="s">
        <v>36</v>
      </c>
      <c r="J34" s="66" t="s">
        <v>36</v>
      </c>
      <c r="K34" s="66">
        <v>2</v>
      </c>
      <c r="L34" s="67">
        <v>1530.5</v>
      </c>
      <c r="M34" s="67">
        <v>274</v>
      </c>
      <c r="N34" s="65">
        <v>44323</v>
      </c>
      <c r="O34" s="64" t="s">
        <v>139</v>
      </c>
      <c r="P34" s="61"/>
      <c r="R34" s="54"/>
      <c r="T34" s="61"/>
      <c r="U34" s="60"/>
      <c r="V34" s="60"/>
      <c r="W34" s="60"/>
      <c r="X34" s="60"/>
      <c r="Y34" s="60"/>
      <c r="Z34" s="61"/>
    </row>
    <row r="35" spans="1:26" ht="25.35" customHeight="1">
      <c r="A35" s="41"/>
      <c r="B35" s="41"/>
      <c r="C35" s="52" t="s">
        <v>66</v>
      </c>
      <c r="D35" s="62">
        <f ca="1">SUM(D23:D37)</f>
        <v>483976.65000000008</v>
      </c>
      <c r="E35" s="62">
        <f ca="1">SUM(E23:E37)</f>
        <v>580676.64999999991</v>
      </c>
      <c r="F35" s="72">
        <f ca="1">(D35-E35)/E35</f>
        <v>4.1837677647276104E-2</v>
      </c>
      <c r="G35" s="62">
        <f ca="1">SUM(G23:G37)</f>
        <v>83765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19">
        <v>18</v>
      </c>
      <c r="C37" s="55" t="s">
        <v>328</v>
      </c>
      <c r="D37" s="67">
        <v>287.95</v>
      </c>
      <c r="E37" s="67">
        <v>514.6</v>
      </c>
      <c r="F37" s="70">
        <f>(D37-E37)/E37</f>
        <v>-0.44043917605907507</v>
      </c>
      <c r="G37" s="67">
        <v>54</v>
      </c>
      <c r="H37" s="66">
        <v>14</v>
      </c>
      <c r="I37" s="66">
        <f>G37/H37</f>
        <v>3.8571428571428572</v>
      </c>
      <c r="J37" s="66">
        <v>1</v>
      </c>
      <c r="K37" s="66" t="s">
        <v>36</v>
      </c>
      <c r="L37" s="67">
        <v>65833.22</v>
      </c>
      <c r="M37" s="67">
        <v>14157</v>
      </c>
      <c r="N37" s="65">
        <v>44113</v>
      </c>
      <c r="O37" s="64" t="s">
        <v>41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6" ht="24.75" customHeight="1">
      <c r="A38" s="63">
        <v>22</v>
      </c>
      <c r="B38" s="69" t="s">
        <v>36</v>
      </c>
      <c r="C38" s="68" t="s">
        <v>534</v>
      </c>
      <c r="D38" s="67">
        <v>260.60000000000002</v>
      </c>
      <c r="E38" s="66" t="s">
        <v>36</v>
      </c>
      <c r="F38" s="66" t="s">
        <v>36</v>
      </c>
      <c r="G38" s="67">
        <v>44</v>
      </c>
      <c r="H38" s="25">
        <v>11</v>
      </c>
      <c r="I38" s="66">
        <f>G38/H38</f>
        <v>4</v>
      </c>
      <c r="J38" s="66">
        <v>3</v>
      </c>
      <c r="K38" s="66" t="s">
        <v>36</v>
      </c>
      <c r="L38" s="67">
        <v>6176.62</v>
      </c>
      <c r="M38" s="67">
        <v>1178</v>
      </c>
      <c r="N38" s="65">
        <v>44134</v>
      </c>
      <c r="O38" s="64" t="s">
        <v>80</v>
      </c>
      <c r="P38" s="61"/>
      <c r="R38" s="54"/>
      <c r="T38" s="61"/>
      <c r="U38" s="60"/>
      <c r="V38" s="60"/>
      <c r="W38" s="60"/>
      <c r="X38" s="60"/>
      <c r="Y38" s="60"/>
      <c r="Z38" s="61"/>
    </row>
    <row r="39" spans="1:26" ht="24.75" customHeight="1">
      <c r="A39" s="63">
        <v>23</v>
      </c>
      <c r="B39" s="19">
        <v>23</v>
      </c>
      <c r="C39" s="68" t="s">
        <v>613</v>
      </c>
      <c r="D39" s="67">
        <v>242.7</v>
      </c>
      <c r="E39" s="67">
        <v>11.6</v>
      </c>
      <c r="F39" s="70">
        <f>(D39-E39)/E39</f>
        <v>19.922413793103448</v>
      </c>
      <c r="G39" s="67">
        <v>38</v>
      </c>
      <c r="H39" s="25">
        <v>10</v>
      </c>
      <c r="I39" s="66">
        <f>G39/H39</f>
        <v>3.8</v>
      </c>
      <c r="J39" s="66">
        <v>2</v>
      </c>
      <c r="K39" s="66" t="s">
        <v>36</v>
      </c>
      <c r="L39" s="67">
        <v>1429</v>
      </c>
      <c r="M39" s="67">
        <v>250</v>
      </c>
      <c r="N39" s="65">
        <v>44141</v>
      </c>
      <c r="O39" s="64" t="s">
        <v>84</v>
      </c>
      <c r="P39" s="9"/>
      <c r="R39" s="54"/>
      <c r="T39" s="61"/>
      <c r="U39" s="60"/>
      <c r="V39" s="60"/>
      <c r="W39" s="60"/>
      <c r="X39" s="60"/>
      <c r="Y39" s="60"/>
      <c r="Z39" s="61"/>
    </row>
    <row r="40" spans="1:26" ht="24.6" customHeight="1">
      <c r="A40" s="63">
        <v>24</v>
      </c>
      <c r="B40" s="19">
        <v>14</v>
      </c>
      <c r="C40" s="55" t="s">
        <v>600</v>
      </c>
      <c r="D40" s="67">
        <v>230</v>
      </c>
      <c r="E40" s="67">
        <v>1103</v>
      </c>
      <c r="F40" s="70">
        <f>(D40-E40)/E40</f>
        <v>-0.79147778785131462</v>
      </c>
      <c r="G40" s="67">
        <v>48</v>
      </c>
      <c r="H40" s="66" t="s">
        <v>36</v>
      </c>
      <c r="I40" s="66" t="s">
        <v>36</v>
      </c>
      <c r="J40" s="66">
        <v>2</v>
      </c>
      <c r="K40" s="66">
        <v>3</v>
      </c>
      <c r="L40" s="67">
        <v>6442</v>
      </c>
      <c r="M40" s="67">
        <v>1211</v>
      </c>
      <c r="N40" s="65">
        <v>44316</v>
      </c>
      <c r="O40" s="64" t="s">
        <v>47</v>
      </c>
      <c r="P40" s="61"/>
      <c r="R40" s="54"/>
      <c r="T40" s="61"/>
      <c r="U40" s="60"/>
      <c r="V40" s="60"/>
      <c r="W40" s="60"/>
      <c r="X40" s="60"/>
      <c r="Y40" s="60"/>
      <c r="Z40" s="61"/>
    </row>
    <row r="41" spans="1:26" ht="24.6" customHeight="1">
      <c r="A41" s="63">
        <v>25</v>
      </c>
      <c r="B41" s="19" t="s">
        <v>34</v>
      </c>
      <c r="C41" s="55" t="s">
        <v>589</v>
      </c>
      <c r="D41" s="67">
        <v>225</v>
      </c>
      <c r="E41" s="66" t="s">
        <v>36</v>
      </c>
      <c r="F41" s="66" t="s">
        <v>36</v>
      </c>
      <c r="G41" s="67">
        <v>38</v>
      </c>
      <c r="H41" s="66">
        <v>10</v>
      </c>
      <c r="I41" s="66">
        <f>G41/H41</f>
        <v>3.8</v>
      </c>
      <c r="J41" s="66">
        <v>2</v>
      </c>
      <c r="K41" s="66">
        <v>1</v>
      </c>
      <c r="L41" s="67">
        <v>225</v>
      </c>
      <c r="M41" s="67">
        <v>38</v>
      </c>
      <c r="N41" s="65">
        <v>44330</v>
      </c>
      <c r="O41" s="64" t="s">
        <v>570</v>
      </c>
      <c r="P41" s="61"/>
      <c r="R41" s="54"/>
      <c r="T41" s="61"/>
      <c r="U41" s="60"/>
      <c r="V41" s="60"/>
      <c r="W41" s="60"/>
      <c r="X41" s="60"/>
      <c r="Y41" s="60"/>
      <c r="Z41" s="61"/>
    </row>
    <row r="42" spans="1:26" ht="24.75" customHeight="1">
      <c r="A42" s="63">
        <v>26</v>
      </c>
      <c r="B42" s="63">
        <v>11</v>
      </c>
      <c r="C42" s="68" t="s">
        <v>606</v>
      </c>
      <c r="D42" s="67">
        <v>121</v>
      </c>
      <c r="E42" s="67">
        <v>313.8</v>
      </c>
      <c r="F42" s="70">
        <f>(D42-E42)/E42</f>
        <v>-0.61440407903123007</v>
      </c>
      <c r="G42" s="67">
        <v>21</v>
      </c>
      <c r="H42" s="66" t="s">
        <v>36</v>
      </c>
      <c r="I42" s="66" t="s">
        <v>36</v>
      </c>
      <c r="J42" s="66" t="s">
        <v>36</v>
      </c>
      <c r="K42" s="66">
        <v>2</v>
      </c>
      <c r="L42" s="67">
        <v>1822.2</v>
      </c>
      <c r="M42" s="67">
        <v>355</v>
      </c>
      <c r="N42" s="65">
        <v>44316</v>
      </c>
      <c r="O42" s="64" t="s">
        <v>139</v>
      </c>
      <c r="P42" s="9"/>
      <c r="R42" s="54"/>
      <c r="T42" s="61"/>
      <c r="U42" s="60"/>
      <c r="V42" s="60"/>
      <c r="W42" s="60"/>
      <c r="X42" s="60"/>
      <c r="Y42" s="60"/>
      <c r="Z42" s="61"/>
    </row>
    <row r="43" spans="1:26" ht="24.75" customHeight="1">
      <c r="A43" s="63">
        <v>27</v>
      </c>
      <c r="B43" s="18">
        <v>21</v>
      </c>
      <c r="C43" s="68" t="s">
        <v>459</v>
      </c>
      <c r="D43" s="67">
        <v>59</v>
      </c>
      <c r="E43" s="67">
        <v>24</v>
      </c>
      <c r="F43" s="70">
        <f>(D43-E43)/E43</f>
        <v>1.4583333333333333</v>
      </c>
      <c r="G43" s="67">
        <v>9</v>
      </c>
      <c r="H43" s="25">
        <v>2</v>
      </c>
      <c r="I43" s="66">
        <f>G43/H43</f>
        <v>4.5</v>
      </c>
      <c r="J43" s="66">
        <v>1</v>
      </c>
      <c r="K43" s="66" t="s">
        <v>36</v>
      </c>
      <c r="L43" s="67">
        <v>49138</v>
      </c>
      <c r="M43" s="67">
        <v>9159</v>
      </c>
      <c r="N43" s="65">
        <v>43805</v>
      </c>
      <c r="O43" s="64" t="s">
        <v>50</v>
      </c>
      <c r="P43" s="61"/>
      <c r="R43" s="54"/>
      <c r="T43" s="61"/>
      <c r="U43" s="60"/>
      <c r="V43" s="60"/>
      <c r="W43" s="60"/>
      <c r="X43" s="60"/>
      <c r="Y43" s="61"/>
      <c r="Z43" s="60"/>
    </row>
    <row r="44" spans="1:26" ht="25.35" customHeight="1">
      <c r="A44" s="41"/>
      <c r="B44" s="41"/>
      <c r="C44" s="52" t="s">
        <v>381</v>
      </c>
      <c r="D44" s="62">
        <f ca="1">SUM(D35:D43)</f>
        <v>388607.57000000007</v>
      </c>
      <c r="E44" s="62">
        <f ca="1">SUM(E35:E43)</f>
        <v>582643.64999999991</v>
      </c>
      <c r="F44" s="72">
        <f ca="1">(D44-E44)/E44</f>
        <v>-0.37447580784839996</v>
      </c>
      <c r="G44" s="62">
        <f ca="1">SUM(G35:G43)</f>
        <v>84017</v>
      </c>
      <c r="H44" s="62"/>
      <c r="I44" s="43"/>
      <c r="J44" s="42"/>
      <c r="K44" s="44"/>
      <c r="L44" s="45"/>
      <c r="M44" s="49"/>
      <c r="N44" s="46"/>
      <c r="O44" s="53"/>
    </row>
    <row r="45" spans="1:26" ht="23.1" customHeight="1"/>
    <row r="46" spans="1:26" ht="17.25" customHeight="1"/>
    <row r="60" spans="16:18">
      <c r="R60" s="61"/>
    </row>
    <row r="63" spans="16:18">
      <c r="P63" s="61"/>
    </row>
    <row r="67" ht="12" customHeight="1"/>
  </sheetData>
  <sortState xmlns:xlrd2="http://schemas.microsoft.com/office/spreadsheetml/2017/richdata2" ref="B13:O43">
    <sortCondition descending="1" ref="D13:D43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CD319-CF35-4191-ABB8-059E3D74278D}">
  <dimension ref="A1:Z63"/>
  <sheetViews>
    <sheetView zoomScale="60" zoomScaleNormal="60" workbookViewId="0">
      <selection activeCell="L31" sqref="L31:M31"/>
    </sheetView>
  </sheetViews>
  <sheetFormatPr defaultColWidth="8.88671875" defaultRowHeight="14.4"/>
  <cols>
    <col min="1" max="1" width="4.109375" style="1" customWidth="1"/>
    <col min="2" max="2" width="5.88671875" style="1" customWidth="1"/>
    <col min="3" max="3" width="29.44140625" style="1" customWidth="1"/>
    <col min="4" max="4" width="13.44140625" style="1" customWidth="1"/>
    <col min="5" max="5" width="14" style="1" customWidth="1"/>
    <col min="6" max="6" width="15.44140625" style="1" customWidth="1"/>
    <col min="7" max="7" width="12.109375" style="1" bestFit="1" customWidth="1"/>
    <col min="8" max="8" width="10.88671875" style="1" customWidth="1"/>
    <col min="9" max="9" width="12" style="1" customWidth="1"/>
    <col min="10" max="10" width="10.5546875" style="1" customWidth="1"/>
    <col min="11" max="11" width="12.109375" style="1" bestFit="1" customWidth="1"/>
    <col min="12" max="12" width="13.44140625" style="1" customWidth="1"/>
    <col min="13" max="13" width="13" style="1" customWidth="1"/>
    <col min="14" max="14" width="14" style="1" customWidth="1"/>
    <col min="15" max="15" width="15.44140625" style="1" customWidth="1"/>
    <col min="16" max="16" width="6.44140625" style="1" customWidth="1"/>
    <col min="17" max="17" width="8.44140625" style="1" customWidth="1"/>
    <col min="18" max="19" width="8.5546875" style="1" customWidth="1"/>
    <col min="20" max="20" width="13.88671875" style="1" customWidth="1"/>
    <col min="21" max="21" width="12.33203125" style="1" customWidth="1"/>
    <col min="22" max="22" width="11.88671875" style="1" bestFit="1" customWidth="1"/>
    <col min="23" max="23" width="13.6640625" style="1" customWidth="1"/>
    <col min="24" max="24" width="14.88671875" style="1" customWidth="1"/>
    <col min="25" max="25" width="8.88671875" style="1"/>
    <col min="26" max="26" width="12" style="1" bestFit="1" customWidth="1"/>
    <col min="27" max="16384" width="8.88671875" style="1"/>
  </cols>
  <sheetData>
    <row r="1" spans="1:26" ht="19.5" customHeight="1">
      <c r="E1" s="30" t="s">
        <v>614</v>
      </c>
      <c r="F1" s="30"/>
      <c r="G1" s="30"/>
      <c r="H1" s="30"/>
      <c r="I1" s="30"/>
    </row>
    <row r="2" spans="1:26" ht="19.5" customHeight="1">
      <c r="E2" s="30" t="s">
        <v>615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06"/>
      <c r="B5" s="206"/>
      <c r="C5" s="211" t="s">
        <v>2</v>
      </c>
      <c r="D5" s="31"/>
      <c r="E5" s="31"/>
      <c r="F5" s="211" t="s">
        <v>3</v>
      </c>
      <c r="G5" s="31"/>
      <c r="H5" s="211" t="s">
        <v>4</v>
      </c>
      <c r="I5" s="211" t="s">
        <v>5</v>
      </c>
      <c r="J5" s="211" t="s">
        <v>6</v>
      </c>
      <c r="K5" s="211" t="s">
        <v>7</v>
      </c>
      <c r="L5" s="211" t="s">
        <v>8</v>
      </c>
      <c r="M5" s="211" t="s">
        <v>9</v>
      </c>
      <c r="N5" s="211" t="s">
        <v>10</v>
      </c>
      <c r="O5" s="211" t="s">
        <v>11</v>
      </c>
    </row>
    <row r="6" spans="1:26">
      <c r="A6" s="207"/>
      <c r="B6" s="207"/>
      <c r="C6" s="212"/>
      <c r="D6" s="32" t="s">
        <v>610</v>
      </c>
      <c r="E6" s="32" t="s">
        <v>616</v>
      </c>
      <c r="F6" s="212"/>
      <c r="G6" s="32" t="s">
        <v>610</v>
      </c>
      <c r="H6" s="212"/>
      <c r="I6" s="212"/>
      <c r="J6" s="212"/>
      <c r="K6" s="212"/>
      <c r="L6" s="212"/>
      <c r="M6" s="212"/>
      <c r="N6" s="212"/>
      <c r="O6" s="212"/>
    </row>
    <row r="7" spans="1:26">
      <c r="A7" s="207"/>
      <c r="B7" s="207"/>
      <c r="C7" s="212"/>
      <c r="D7" s="32" t="s">
        <v>14</v>
      </c>
      <c r="E7" s="32" t="s">
        <v>14</v>
      </c>
      <c r="F7" s="212"/>
      <c r="G7" s="32" t="s">
        <v>16</v>
      </c>
      <c r="H7" s="212"/>
      <c r="I7" s="212"/>
      <c r="J7" s="212"/>
      <c r="K7" s="212"/>
      <c r="L7" s="212"/>
      <c r="M7" s="212"/>
      <c r="N7" s="212"/>
      <c r="O7" s="212"/>
    </row>
    <row r="8" spans="1:26" ht="18" customHeight="1" thickBot="1">
      <c r="A8" s="220"/>
      <c r="B8" s="220"/>
      <c r="C8" s="213"/>
      <c r="D8" s="33" t="s">
        <v>15</v>
      </c>
      <c r="E8" s="33" t="s">
        <v>15</v>
      </c>
      <c r="F8" s="213"/>
      <c r="G8" s="34"/>
      <c r="H8" s="213"/>
      <c r="I8" s="213"/>
      <c r="J8" s="213"/>
      <c r="K8" s="213"/>
      <c r="L8" s="213"/>
      <c r="M8" s="213"/>
      <c r="N8" s="213"/>
      <c r="O8" s="213"/>
      <c r="R8" s="2"/>
    </row>
    <row r="9" spans="1:26" ht="15" customHeight="1">
      <c r="A9" s="206"/>
      <c r="B9" s="206"/>
      <c r="C9" s="211" t="s">
        <v>17</v>
      </c>
      <c r="D9" s="83"/>
      <c r="E9" s="83"/>
      <c r="F9" s="211" t="s">
        <v>18</v>
      </c>
      <c r="G9" s="83"/>
      <c r="H9" s="35" t="s">
        <v>19</v>
      </c>
      <c r="I9" s="211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1" t="s">
        <v>26</v>
      </c>
      <c r="R9" s="2"/>
    </row>
    <row r="10" spans="1:26" ht="21.6">
      <c r="A10" s="207"/>
      <c r="B10" s="207"/>
      <c r="C10" s="212"/>
      <c r="D10" s="84" t="s">
        <v>611</v>
      </c>
      <c r="E10" s="84" t="s">
        <v>617</v>
      </c>
      <c r="F10" s="212"/>
      <c r="G10" s="84" t="s">
        <v>611</v>
      </c>
      <c r="H10" s="32" t="s">
        <v>29</v>
      </c>
      <c r="I10" s="212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2"/>
      <c r="R10" s="2"/>
    </row>
    <row r="11" spans="1:26">
      <c r="A11" s="207"/>
      <c r="B11" s="207"/>
      <c r="C11" s="212"/>
      <c r="D11" s="84" t="s">
        <v>31</v>
      </c>
      <c r="E11" s="32" t="s">
        <v>31</v>
      </c>
      <c r="F11" s="212"/>
      <c r="G11" s="84" t="s">
        <v>32</v>
      </c>
      <c r="H11" s="34"/>
      <c r="I11" s="212"/>
      <c r="J11" s="34"/>
      <c r="K11" s="34"/>
      <c r="L11" s="37" t="s">
        <v>15</v>
      </c>
      <c r="M11" s="32" t="s">
        <v>29</v>
      </c>
      <c r="N11" s="34"/>
      <c r="O11" s="212"/>
      <c r="R11" s="61"/>
      <c r="T11" s="61"/>
      <c r="U11" s="60"/>
    </row>
    <row r="12" spans="1:26" ht="15.6" customHeight="1" thickBot="1">
      <c r="A12" s="207"/>
      <c r="B12" s="220"/>
      <c r="C12" s="213"/>
      <c r="D12" s="85"/>
      <c r="E12" s="33" t="s">
        <v>15</v>
      </c>
      <c r="F12" s="213"/>
      <c r="G12" s="85" t="s">
        <v>29</v>
      </c>
      <c r="H12" s="51"/>
      <c r="I12" s="213"/>
      <c r="J12" s="51"/>
      <c r="K12" s="51"/>
      <c r="L12" s="51"/>
      <c r="M12" s="51"/>
      <c r="N12" s="51"/>
      <c r="O12" s="213"/>
      <c r="R12" s="61"/>
      <c r="T12" s="61"/>
      <c r="U12" s="60"/>
      <c r="V12" s="60"/>
      <c r="W12" s="60"/>
      <c r="X12" s="4"/>
      <c r="Z12" s="2"/>
    </row>
    <row r="13" spans="1:26" ht="25.35" customHeight="1">
      <c r="A13" s="63">
        <v>1</v>
      </c>
      <c r="B13" s="5" t="s">
        <v>34</v>
      </c>
      <c r="C13" s="55" t="s">
        <v>587</v>
      </c>
      <c r="D13" s="67">
        <v>26387.62</v>
      </c>
      <c r="E13" s="66" t="s">
        <v>36</v>
      </c>
      <c r="F13" s="66" t="s">
        <v>36</v>
      </c>
      <c r="G13" s="67">
        <v>3758</v>
      </c>
      <c r="H13" s="25">
        <v>169</v>
      </c>
      <c r="I13" s="66">
        <f t="shared" ref="I13:I22" si="0">G13/H13</f>
        <v>22.236686390532544</v>
      </c>
      <c r="J13" s="66">
        <v>11</v>
      </c>
      <c r="K13" s="66">
        <v>1</v>
      </c>
      <c r="L13" s="67">
        <v>26387.62</v>
      </c>
      <c r="M13" s="67">
        <v>3758</v>
      </c>
      <c r="N13" s="65">
        <v>44323</v>
      </c>
      <c r="O13" s="12" t="s">
        <v>142</v>
      </c>
      <c r="P13" s="61"/>
      <c r="R13" s="54"/>
      <c r="T13" s="61"/>
      <c r="U13" s="60"/>
      <c r="V13" s="60"/>
      <c r="W13" s="60"/>
      <c r="X13" s="60"/>
      <c r="Y13" s="60"/>
      <c r="Z13" s="61"/>
    </row>
    <row r="14" spans="1:26" ht="25.35" customHeight="1">
      <c r="A14" s="63">
        <v>2</v>
      </c>
      <c r="B14" s="5" t="s">
        <v>34</v>
      </c>
      <c r="C14" s="68" t="s">
        <v>330</v>
      </c>
      <c r="D14" s="67">
        <v>20979.38</v>
      </c>
      <c r="E14" s="66" t="s">
        <v>36</v>
      </c>
      <c r="F14" s="66" t="s">
        <v>36</v>
      </c>
      <c r="G14" s="67">
        <v>4234</v>
      </c>
      <c r="H14" s="66">
        <v>271</v>
      </c>
      <c r="I14" s="66">
        <f t="shared" si="0"/>
        <v>15.623616236162361</v>
      </c>
      <c r="J14" s="66">
        <v>14</v>
      </c>
      <c r="K14" s="66">
        <v>1</v>
      </c>
      <c r="L14" s="67">
        <v>23274.36</v>
      </c>
      <c r="M14" s="67">
        <v>4713</v>
      </c>
      <c r="N14" s="65">
        <v>44323</v>
      </c>
      <c r="O14" s="64" t="s">
        <v>56</v>
      </c>
      <c r="P14" s="61"/>
      <c r="R14" s="54"/>
      <c r="T14" s="61"/>
      <c r="U14" s="60"/>
      <c r="V14" s="60"/>
      <c r="W14" s="60"/>
      <c r="X14" s="60"/>
      <c r="Y14" s="60"/>
      <c r="Z14" s="61"/>
    </row>
    <row r="15" spans="1:26" ht="25.35" customHeight="1">
      <c r="A15" s="63">
        <v>3</v>
      </c>
      <c r="B15" s="5" t="s">
        <v>34</v>
      </c>
      <c r="C15" s="68" t="s">
        <v>566</v>
      </c>
      <c r="D15" s="67">
        <v>13815.27</v>
      </c>
      <c r="E15" s="66" t="s">
        <v>36</v>
      </c>
      <c r="F15" s="66" t="s">
        <v>36</v>
      </c>
      <c r="G15" s="67">
        <v>2294</v>
      </c>
      <c r="H15" s="66">
        <v>236</v>
      </c>
      <c r="I15" s="66">
        <f t="shared" si="0"/>
        <v>9.7203389830508478</v>
      </c>
      <c r="J15" s="66">
        <v>12</v>
      </c>
      <c r="K15" s="66">
        <v>1</v>
      </c>
      <c r="L15" s="67">
        <v>13815.27</v>
      </c>
      <c r="M15" s="67">
        <v>2294</v>
      </c>
      <c r="N15" s="65">
        <v>44323</v>
      </c>
      <c r="O15" s="64" t="s">
        <v>56</v>
      </c>
      <c r="P15" s="61"/>
      <c r="R15" s="54"/>
      <c r="T15" s="61"/>
      <c r="U15" s="60"/>
      <c r="V15" s="60"/>
      <c r="W15" s="60"/>
      <c r="X15" s="60"/>
      <c r="Y15" s="60"/>
      <c r="Z15" s="61"/>
    </row>
    <row r="16" spans="1:26" ht="25.35" customHeight="1">
      <c r="A16" s="63">
        <v>4</v>
      </c>
      <c r="B16" s="6" t="s">
        <v>34</v>
      </c>
      <c r="C16" s="71" t="s">
        <v>216</v>
      </c>
      <c r="D16" s="67">
        <v>13640.8</v>
      </c>
      <c r="E16" s="66" t="s">
        <v>36</v>
      </c>
      <c r="F16" s="66" t="s">
        <v>36</v>
      </c>
      <c r="G16" s="67">
        <v>2341</v>
      </c>
      <c r="H16" s="66">
        <v>164</v>
      </c>
      <c r="I16" s="66">
        <f t="shared" si="0"/>
        <v>14.274390243902438</v>
      </c>
      <c r="J16" s="66">
        <v>15</v>
      </c>
      <c r="K16" s="66">
        <v>1</v>
      </c>
      <c r="L16" s="67">
        <v>13641</v>
      </c>
      <c r="M16" s="67">
        <v>2341</v>
      </c>
      <c r="N16" s="65">
        <v>44323</v>
      </c>
      <c r="O16" s="64" t="s">
        <v>43</v>
      </c>
      <c r="P16" s="61"/>
      <c r="R16" s="54"/>
      <c r="T16" s="61"/>
      <c r="U16" s="60"/>
      <c r="V16" s="60"/>
      <c r="W16" s="60"/>
      <c r="X16" s="61"/>
      <c r="Y16" s="60"/>
      <c r="Z16" s="60"/>
    </row>
    <row r="17" spans="1:26" ht="25.35" customHeight="1">
      <c r="A17" s="63">
        <v>5</v>
      </c>
      <c r="B17" s="76">
        <v>2</v>
      </c>
      <c r="C17" s="26" t="s">
        <v>477</v>
      </c>
      <c r="D17" s="67">
        <v>9379.77</v>
      </c>
      <c r="E17" s="67">
        <v>17447.91</v>
      </c>
      <c r="F17" s="70">
        <f>(D17-E17)/E17</f>
        <v>-0.46241297668316717</v>
      </c>
      <c r="G17" s="67">
        <v>1861</v>
      </c>
      <c r="H17" s="25">
        <v>190</v>
      </c>
      <c r="I17" s="66">
        <f t="shared" si="0"/>
        <v>9.7947368421052623</v>
      </c>
      <c r="J17" s="66">
        <v>13</v>
      </c>
      <c r="K17" s="66">
        <v>2</v>
      </c>
      <c r="L17" s="67">
        <v>29523</v>
      </c>
      <c r="M17" s="67">
        <v>6166</v>
      </c>
      <c r="N17" s="65">
        <v>44316</v>
      </c>
      <c r="O17" s="64" t="s">
        <v>43</v>
      </c>
      <c r="P17" s="61"/>
      <c r="R17" s="54"/>
      <c r="T17" s="61"/>
      <c r="U17" s="60"/>
      <c r="V17" s="60"/>
      <c r="W17" s="60"/>
      <c r="X17" s="61"/>
      <c r="Y17" s="60"/>
      <c r="Z17" s="60"/>
    </row>
    <row r="18" spans="1:26" ht="25.35" customHeight="1">
      <c r="A18" s="63">
        <v>6</v>
      </c>
      <c r="B18" s="76">
        <v>3</v>
      </c>
      <c r="C18" s="27" t="s">
        <v>448</v>
      </c>
      <c r="D18" s="67">
        <v>7318.75</v>
      </c>
      <c r="E18" s="67">
        <v>13449.17</v>
      </c>
      <c r="F18" s="70">
        <f>(D18-E18)/E18</f>
        <v>-0.45582143730802721</v>
      </c>
      <c r="G18" s="67">
        <v>1209</v>
      </c>
      <c r="H18" s="66">
        <v>123</v>
      </c>
      <c r="I18" s="66">
        <f t="shared" si="0"/>
        <v>9.8292682926829276</v>
      </c>
      <c r="J18" s="66">
        <v>14</v>
      </c>
      <c r="K18" s="66">
        <v>2</v>
      </c>
      <c r="L18" s="67">
        <v>22917.97</v>
      </c>
      <c r="M18" s="67">
        <v>4016</v>
      </c>
      <c r="N18" s="65">
        <v>44316</v>
      </c>
      <c r="O18" s="64" t="s">
        <v>80</v>
      </c>
      <c r="P18" s="61"/>
      <c r="R18" s="54"/>
      <c r="T18" s="61"/>
      <c r="U18" s="60"/>
      <c r="V18" s="60"/>
      <c r="W18" s="60"/>
      <c r="X18" s="61"/>
      <c r="Y18" s="60"/>
      <c r="Z18" s="60"/>
    </row>
    <row r="19" spans="1:26" ht="25.35" customHeight="1">
      <c r="A19" s="63">
        <v>7</v>
      </c>
      <c r="B19" s="6" t="s">
        <v>34</v>
      </c>
      <c r="C19" s="13" t="s">
        <v>552</v>
      </c>
      <c r="D19" s="67">
        <v>6827.8</v>
      </c>
      <c r="E19" s="66" t="s">
        <v>36</v>
      </c>
      <c r="F19" s="66" t="s">
        <v>36</v>
      </c>
      <c r="G19" s="67">
        <v>1072</v>
      </c>
      <c r="H19" s="66">
        <v>81</v>
      </c>
      <c r="I19" s="66">
        <f t="shared" si="0"/>
        <v>13.234567901234568</v>
      </c>
      <c r="J19" s="66">
        <v>8</v>
      </c>
      <c r="K19" s="66">
        <v>1</v>
      </c>
      <c r="L19" s="67">
        <v>6828</v>
      </c>
      <c r="M19" s="67">
        <v>1072</v>
      </c>
      <c r="N19" s="65">
        <v>44323</v>
      </c>
      <c r="O19" s="64" t="s">
        <v>84</v>
      </c>
      <c r="P19" s="61"/>
      <c r="R19" s="54"/>
      <c r="T19" s="61"/>
      <c r="U19" s="60"/>
      <c r="V19" s="60"/>
      <c r="W19" s="60"/>
      <c r="X19" s="61"/>
      <c r="Y19" s="60"/>
      <c r="Z19" s="60"/>
    </row>
    <row r="20" spans="1:26" ht="25.35" customHeight="1">
      <c r="A20" s="63">
        <v>8</v>
      </c>
      <c r="B20" s="63">
        <v>4</v>
      </c>
      <c r="C20" s="55" t="s">
        <v>458</v>
      </c>
      <c r="D20" s="67">
        <v>5391</v>
      </c>
      <c r="E20" s="67">
        <v>11893.35</v>
      </c>
      <c r="F20" s="70">
        <f>(D20-E20)/E20</f>
        <v>-0.5467214872176468</v>
      </c>
      <c r="G20" s="67">
        <v>924</v>
      </c>
      <c r="H20" s="66">
        <v>100</v>
      </c>
      <c r="I20" s="66">
        <f t="shared" si="0"/>
        <v>9.24</v>
      </c>
      <c r="J20" s="66">
        <v>14</v>
      </c>
      <c r="K20" s="66">
        <v>2</v>
      </c>
      <c r="L20" s="67">
        <v>19505.05</v>
      </c>
      <c r="M20" s="67">
        <v>3530</v>
      </c>
      <c r="N20" s="65">
        <v>44316</v>
      </c>
      <c r="O20" s="64" t="s">
        <v>50</v>
      </c>
      <c r="P20" s="61"/>
      <c r="R20" s="54"/>
      <c r="T20" s="61"/>
      <c r="U20" s="60"/>
      <c r="V20" s="60"/>
      <c r="W20" s="60"/>
      <c r="X20" s="61"/>
      <c r="Y20" s="60"/>
      <c r="Z20" s="60"/>
    </row>
    <row r="21" spans="1:26" ht="25.35" customHeight="1">
      <c r="A21" s="63">
        <v>9</v>
      </c>
      <c r="B21" s="6" t="s">
        <v>34</v>
      </c>
      <c r="C21" s="14" t="s">
        <v>607</v>
      </c>
      <c r="D21" s="67">
        <v>5017.28</v>
      </c>
      <c r="E21" s="66" t="s">
        <v>36</v>
      </c>
      <c r="F21" s="66" t="s">
        <v>36</v>
      </c>
      <c r="G21" s="67">
        <v>791</v>
      </c>
      <c r="H21" s="66">
        <v>120</v>
      </c>
      <c r="I21" s="66">
        <f t="shared" si="0"/>
        <v>6.5916666666666668</v>
      </c>
      <c r="J21" s="66">
        <v>11</v>
      </c>
      <c r="K21" s="66">
        <v>1</v>
      </c>
      <c r="L21" s="67">
        <v>5017</v>
      </c>
      <c r="M21" s="67">
        <v>791</v>
      </c>
      <c r="N21" s="65">
        <v>44323</v>
      </c>
      <c r="O21" s="53" t="s">
        <v>37</v>
      </c>
      <c r="P21" s="61"/>
      <c r="R21" s="54"/>
      <c r="T21" s="61"/>
      <c r="U21" s="60"/>
      <c r="V21" s="60"/>
      <c r="W21" s="60"/>
      <c r="X21" s="61"/>
      <c r="Y21" s="60"/>
      <c r="Z21" s="60"/>
    </row>
    <row r="22" spans="1:26" ht="24.75" customHeight="1">
      <c r="A22" s="63">
        <v>10</v>
      </c>
      <c r="B22" s="63">
        <v>1</v>
      </c>
      <c r="C22" s="68" t="s">
        <v>612</v>
      </c>
      <c r="D22" s="67">
        <v>4627.6099999999997</v>
      </c>
      <c r="E22" s="67">
        <v>20085.79</v>
      </c>
      <c r="F22" s="70">
        <f>(D22-E22)/E22</f>
        <v>-0.76960776748138859</v>
      </c>
      <c r="G22" s="67">
        <v>723</v>
      </c>
      <c r="H22" s="66">
        <v>127</v>
      </c>
      <c r="I22" s="66">
        <f t="shared" si="0"/>
        <v>5.6929133858267713</v>
      </c>
      <c r="J22" s="66">
        <v>8</v>
      </c>
      <c r="K22" s="66">
        <v>2</v>
      </c>
      <c r="L22" s="67">
        <v>29990.39</v>
      </c>
      <c r="M22" s="67">
        <v>5045</v>
      </c>
      <c r="N22" s="65">
        <v>44316</v>
      </c>
      <c r="O22" s="64" t="s">
        <v>56</v>
      </c>
      <c r="P22" s="61"/>
      <c r="R22" s="54"/>
      <c r="T22" s="61"/>
      <c r="U22" s="60"/>
      <c r="V22" s="60"/>
      <c r="W22" s="60"/>
      <c r="X22" s="61"/>
      <c r="Y22" s="60"/>
      <c r="Z22" s="60"/>
    </row>
    <row r="23" spans="1:26" ht="25.35" customHeight="1">
      <c r="A23" s="41"/>
      <c r="B23" s="41"/>
      <c r="C23" s="52" t="s">
        <v>52</v>
      </c>
      <c r="D23" s="62">
        <f>SUM(D13:D22)</f>
        <v>113385.28000000001</v>
      </c>
      <c r="E23" s="62">
        <f>SUM(E13:E22)</f>
        <v>62876.22</v>
      </c>
      <c r="F23" s="72">
        <f>(D23-E23)/E23</f>
        <v>0.80330942286288853</v>
      </c>
      <c r="G23" s="62">
        <f>SUM(G13:G22)</f>
        <v>19207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 t="s">
        <v>58</v>
      </c>
      <c r="C25" s="55" t="s">
        <v>564</v>
      </c>
      <c r="D25" s="67">
        <v>3435.14</v>
      </c>
      <c r="E25" s="66" t="s">
        <v>36</v>
      </c>
      <c r="F25" s="66" t="s">
        <v>36</v>
      </c>
      <c r="G25" s="67">
        <v>497</v>
      </c>
      <c r="H25" s="66">
        <v>12</v>
      </c>
      <c r="I25" s="66"/>
      <c r="J25" s="66">
        <v>8</v>
      </c>
      <c r="K25" s="66">
        <v>0</v>
      </c>
      <c r="L25" s="67">
        <v>3435.14</v>
      </c>
      <c r="M25" s="67">
        <v>497</v>
      </c>
      <c r="N25" s="65" t="s">
        <v>563</v>
      </c>
      <c r="O25" s="64" t="s">
        <v>41</v>
      </c>
      <c r="P25" s="61"/>
      <c r="R25" s="54"/>
      <c r="T25" s="61"/>
      <c r="U25" s="60"/>
      <c r="V25" s="60"/>
      <c r="W25" s="60"/>
      <c r="X25" s="60"/>
      <c r="Y25" s="60"/>
      <c r="Z25" s="61"/>
    </row>
    <row r="26" spans="1:26" ht="25.35" customHeight="1">
      <c r="A26" s="63">
        <v>12</v>
      </c>
      <c r="B26" s="63">
        <v>10</v>
      </c>
      <c r="C26" s="68" t="s">
        <v>327</v>
      </c>
      <c r="D26" s="67">
        <v>1372.45</v>
      </c>
      <c r="E26" s="67">
        <v>871.90000000000009</v>
      </c>
      <c r="F26" s="70">
        <f>(D26-E26)/E26</f>
        <v>0.57409106548916145</v>
      </c>
      <c r="G26" s="67">
        <v>263</v>
      </c>
      <c r="H26" s="66">
        <v>24</v>
      </c>
      <c r="I26" s="66">
        <f>G26/H26</f>
        <v>10.958333333333334</v>
      </c>
      <c r="J26" s="66">
        <v>3</v>
      </c>
      <c r="K26" s="66" t="s">
        <v>36</v>
      </c>
      <c r="L26" s="67">
        <v>113351.72</v>
      </c>
      <c r="M26" s="67">
        <v>22916</v>
      </c>
      <c r="N26" s="65">
        <v>44106</v>
      </c>
      <c r="O26" s="64" t="s">
        <v>50</v>
      </c>
      <c r="P26" s="61"/>
      <c r="R26" s="54"/>
      <c r="T26" s="61"/>
      <c r="U26" s="60"/>
      <c r="V26" s="60"/>
      <c r="W26" s="60"/>
      <c r="X26" s="60"/>
      <c r="Y26" s="60"/>
      <c r="Z26" s="61"/>
    </row>
    <row r="27" spans="1:26" ht="25.35" customHeight="1">
      <c r="A27" s="63">
        <v>13</v>
      </c>
      <c r="B27" s="63">
        <v>5</v>
      </c>
      <c r="C27" s="55" t="s">
        <v>618</v>
      </c>
      <c r="D27" s="67">
        <v>1251.6500000000001</v>
      </c>
      <c r="E27" s="67">
        <v>7347.1</v>
      </c>
      <c r="F27" s="70">
        <f>(D27-E27)/E27</f>
        <v>-0.82964026622749121</v>
      </c>
      <c r="G27" s="67">
        <v>198</v>
      </c>
      <c r="H27" s="25">
        <v>55</v>
      </c>
      <c r="I27" s="66">
        <f>G27/H27</f>
        <v>3.6</v>
      </c>
      <c r="J27" s="66">
        <v>9</v>
      </c>
      <c r="K27" s="66">
        <v>2</v>
      </c>
      <c r="L27" s="67">
        <v>9902</v>
      </c>
      <c r="M27" s="67">
        <v>1759</v>
      </c>
      <c r="N27" s="65">
        <v>44316</v>
      </c>
      <c r="O27" s="64" t="s">
        <v>37</v>
      </c>
      <c r="P27" s="61"/>
      <c r="R27" s="54"/>
      <c r="T27" s="61"/>
      <c r="U27" s="60"/>
      <c r="V27" s="60"/>
      <c r="W27" s="60"/>
      <c r="X27" s="60"/>
      <c r="Y27" s="60"/>
      <c r="Z27" s="61"/>
    </row>
    <row r="28" spans="1:26" ht="24.75" customHeight="1">
      <c r="A28" s="63">
        <v>14</v>
      </c>
      <c r="B28" s="63">
        <v>6</v>
      </c>
      <c r="C28" s="55" t="s">
        <v>600</v>
      </c>
      <c r="D28" s="67">
        <v>1103</v>
      </c>
      <c r="E28" s="67">
        <v>4514</v>
      </c>
      <c r="F28" s="70">
        <f>(D28-E28)/E28</f>
        <v>-0.75564909171466543</v>
      </c>
      <c r="G28" s="67">
        <v>193</v>
      </c>
      <c r="H28" s="66" t="s">
        <v>36</v>
      </c>
      <c r="I28" s="66" t="s">
        <v>36</v>
      </c>
      <c r="J28" s="66">
        <v>3</v>
      </c>
      <c r="K28" s="66">
        <v>2</v>
      </c>
      <c r="L28" s="67">
        <v>6203</v>
      </c>
      <c r="M28" s="67">
        <v>1161</v>
      </c>
      <c r="N28" s="65">
        <v>44316</v>
      </c>
      <c r="O28" s="64" t="s">
        <v>47</v>
      </c>
      <c r="P28" s="61"/>
      <c r="R28" s="54"/>
      <c r="T28" s="61"/>
      <c r="U28" s="60"/>
      <c r="V28" s="60"/>
      <c r="W28" s="60"/>
      <c r="X28" s="60"/>
      <c r="Y28" s="60"/>
      <c r="Z28" s="61"/>
    </row>
    <row r="29" spans="1:26" ht="24.75" customHeight="1">
      <c r="A29" s="63">
        <v>15</v>
      </c>
      <c r="B29" s="5" t="s">
        <v>34</v>
      </c>
      <c r="C29" s="68" t="s">
        <v>590</v>
      </c>
      <c r="D29" s="67">
        <v>863</v>
      </c>
      <c r="E29" s="66" t="s">
        <v>36</v>
      </c>
      <c r="F29" s="66" t="s">
        <v>36</v>
      </c>
      <c r="G29" s="67">
        <v>148</v>
      </c>
      <c r="H29" s="66" t="s">
        <v>36</v>
      </c>
      <c r="I29" s="66" t="s">
        <v>36</v>
      </c>
      <c r="J29" s="66" t="s">
        <v>36</v>
      </c>
      <c r="K29" s="66">
        <v>1</v>
      </c>
      <c r="L29" s="67">
        <v>1313.5</v>
      </c>
      <c r="M29" s="67">
        <v>234</v>
      </c>
      <c r="N29" s="65">
        <v>44323</v>
      </c>
      <c r="O29" s="64" t="s">
        <v>139</v>
      </c>
      <c r="P29" s="9" t="s">
        <v>140</v>
      </c>
      <c r="R29" s="54"/>
      <c r="T29" s="61"/>
      <c r="U29" s="60"/>
      <c r="V29" s="60"/>
      <c r="W29" s="60"/>
      <c r="X29" s="60"/>
      <c r="Y29" s="60"/>
      <c r="Z29" s="61"/>
    </row>
    <row r="30" spans="1:26" ht="25.35" customHeight="1">
      <c r="A30" s="63">
        <v>16</v>
      </c>
      <c r="B30" s="63" t="s">
        <v>58</v>
      </c>
      <c r="C30" s="68" t="s">
        <v>591</v>
      </c>
      <c r="D30" s="67">
        <v>838.32</v>
      </c>
      <c r="E30" s="66" t="s">
        <v>36</v>
      </c>
      <c r="F30" s="66" t="s">
        <v>36</v>
      </c>
      <c r="G30" s="67">
        <v>168</v>
      </c>
      <c r="H30" s="66" t="s">
        <v>36</v>
      </c>
      <c r="I30" s="66" t="s">
        <v>36</v>
      </c>
      <c r="J30" s="66" t="s">
        <v>36</v>
      </c>
      <c r="K30" s="66">
        <v>0</v>
      </c>
      <c r="L30" s="67">
        <v>838.32</v>
      </c>
      <c r="M30" s="67">
        <v>168</v>
      </c>
      <c r="N30" s="65" t="s">
        <v>563</v>
      </c>
      <c r="O30" s="53" t="s">
        <v>139</v>
      </c>
      <c r="P30" s="61"/>
      <c r="R30" s="54"/>
      <c r="T30" s="61"/>
      <c r="U30" s="60"/>
      <c r="V30" s="60"/>
      <c r="W30" s="61"/>
      <c r="X30" s="60"/>
      <c r="Y30" s="60"/>
      <c r="Z30" s="60"/>
    </row>
    <row r="31" spans="1:26" ht="24.75" customHeight="1">
      <c r="A31" s="63">
        <v>17</v>
      </c>
      <c r="B31" s="63">
        <v>7</v>
      </c>
      <c r="C31" s="68" t="s">
        <v>619</v>
      </c>
      <c r="D31" s="67">
        <v>736.74</v>
      </c>
      <c r="E31" s="67">
        <v>3736.41</v>
      </c>
      <c r="F31" s="70">
        <f>(D31-E31)/E31</f>
        <v>-0.80282142484363339</v>
      </c>
      <c r="G31" s="67">
        <v>122</v>
      </c>
      <c r="H31" s="66">
        <v>26</v>
      </c>
      <c r="I31" s="66">
        <f>G31/H31</f>
        <v>4.6923076923076925</v>
      </c>
      <c r="J31" s="66">
        <v>4</v>
      </c>
      <c r="K31" s="66">
        <v>2</v>
      </c>
      <c r="L31" s="67">
        <v>5328.7</v>
      </c>
      <c r="M31" s="67">
        <v>1016</v>
      </c>
      <c r="N31" s="65">
        <v>44316</v>
      </c>
      <c r="O31" s="64" t="s">
        <v>56</v>
      </c>
      <c r="P31" s="61"/>
      <c r="R31" s="54"/>
      <c r="T31" s="61"/>
      <c r="U31" s="60"/>
      <c r="V31" s="60"/>
      <c r="W31" s="60"/>
      <c r="X31" s="60"/>
      <c r="Y31" s="60"/>
      <c r="Z31" s="61"/>
    </row>
    <row r="32" spans="1:26" ht="24.6" customHeight="1">
      <c r="A32" s="63">
        <v>18</v>
      </c>
      <c r="B32" s="63">
        <v>9</v>
      </c>
      <c r="C32" s="55" t="s">
        <v>328</v>
      </c>
      <c r="D32" s="67">
        <v>514.6</v>
      </c>
      <c r="E32" s="67">
        <v>1121.7</v>
      </c>
      <c r="F32" s="70">
        <f>(D32-E32)/E32</f>
        <v>-0.54123205848266021</v>
      </c>
      <c r="G32" s="67">
        <v>102</v>
      </c>
      <c r="H32" s="66">
        <v>16</v>
      </c>
      <c r="I32" s="66">
        <f>G32/H32</f>
        <v>6.375</v>
      </c>
      <c r="J32" s="66">
        <v>2</v>
      </c>
      <c r="K32" s="66" t="s">
        <v>36</v>
      </c>
      <c r="L32" s="67">
        <v>65545.27</v>
      </c>
      <c r="M32" s="67">
        <v>14103</v>
      </c>
      <c r="N32" s="65">
        <v>44113</v>
      </c>
      <c r="O32" s="64" t="s">
        <v>41</v>
      </c>
      <c r="P32" s="61"/>
      <c r="R32" s="54"/>
      <c r="T32" s="61"/>
      <c r="U32" s="60"/>
      <c r="V32" s="60"/>
      <c r="W32" s="60"/>
      <c r="X32" s="60"/>
      <c r="Y32" s="60"/>
      <c r="Z32" s="61"/>
    </row>
    <row r="33" spans="1:26" ht="24.75" customHeight="1">
      <c r="A33" s="63">
        <v>19</v>
      </c>
      <c r="B33" s="63">
        <v>11</v>
      </c>
      <c r="C33" s="68" t="s">
        <v>606</v>
      </c>
      <c r="D33" s="67">
        <v>313.8</v>
      </c>
      <c r="E33" s="67">
        <v>518.5</v>
      </c>
      <c r="F33" s="70">
        <f>(D33-E33)/E33</f>
        <v>-0.39479267116682737</v>
      </c>
      <c r="G33" s="67">
        <v>45</v>
      </c>
      <c r="H33" s="66" t="s">
        <v>36</v>
      </c>
      <c r="I33" s="66" t="s">
        <v>36</v>
      </c>
      <c r="J33" s="66" t="s">
        <v>36</v>
      </c>
      <c r="K33" s="66">
        <v>2</v>
      </c>
      <c r="L33" s="67">
        <v>1701.2</v>
      </c>
      <c r="M33" s="67">
        <v>334</v>
      </c>
      <c r="N33" s="65">
        <v>44316</v>
      </c>
      <c r="O33" s="64" t="s">
        <v>139</v>
      </c>
      <c r="P33" s="9"/>
      <c r="R33" s="54"/>
      <c r="T33" s="61"/>
      <c r="U33" s="60"/>
      <c r="V33" s="60"/>
      <c r="W33" s="60"/>
      <c r="X33" s="60"/>
      <c r="Y33" s="60"/>
      <c r="Z33" s="61"/>
    </row>
    <row r="34" spans="1:26" ht="24.75" customHeight="1">
      <c r="A34" s="63">
        <v>20</v>
      </c>
      <c r="B34" s="15">
        <v>16</v>
      </c>
      <c r="C34" s="68" t="s">
        <v>620</v>
      </c>
      <c r="D34" s="67">
        <v>26</v>
      </c>
      <c r="E34" s="66">
        <v>26</v>
      </c>
      <c r="F34" s="70">
        <f>(D34-E34)/E34</f>
        <v>0</v>
      </c>
      <c r="G34" s="67">
        <v>4</v>
      </c>
      <c r="H34" s="25">
        <v>1</v>
      </c>
      <c r="I34" s="66">
        <f>G34/H34</f>
        <v>4</v>
      </c>
      <c r="J34" s="66">
        <v>1</v>
      </c>
      <c r="K34" s="66" t="s">
        <v>36</v>
      </c>
      <c r="L34" s="67">
        <v>2973</v>
      </c>
      <c r="M34" s="67">
        <v>592</v>
      </c>
      <c r="N34" s="65">
        <v>44132</v>
      </c>
      <c r="O34" s="64" t="s">
        <v>139</v>
      </c>
      <c r="P34" s="61"/>
      <c r="R34" s="54"/>
      <c r="T34" s="61"/>
      <c r="U34" s="60"/>
      <c r="V34" s="60"/>
      <c r="W34" s="60"/>
      <c r="X34" s="61"/>
      <c r="Y34" s="60"/>
      <c r="Z34" s="60"/>
    </row>
    <row r="35" spans="1:26" ht="25.35" customHeight="1">
      <c r="A35" s="41"/>
      <c r="B35" s="41"/>
      <c r="C35" s="52" t="s">
        <v>66</v>
      </c>
      <c r="D35" s="62">
        <f>SUM(D23:D34)</f>
        <v>123839.98000000003</v>
      </c>
      <c r="E35" s="62">
        <f>SUM(E23:E34)</f>
        <v>81011.83</v>
      </c>
      <c r="F35" s="72">
        <f>(D35-E35)/E35</f>
        <v>0.52866538133998486</v>
      </c>
      <c r="G35" s="62">
        <f>SUM(G23:G34)</f>
        <v>20947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4.75" customHeight="1">
      <c r="A37" s="63">
        <v>21</v>
      </c>
      <c r="B37" s="63">
        <v>15</v>
      </c>
      <c r="C37" s="68" t="s">
        <v>459</v>
      </c>
      <c r="D37" s="67">
        <v>24</v>
      </c>
      <c r="E37" s="67">
        <v>42</v>
      </c>
      <c r="F37" s="70">
        <f>(D37-E37)/E37</f>
        <v>-0.42857142857142855</v>
      </c>
      <c r="G37" s="67">
        <v>4</v>
      </c>
      <c r="H37" s="7">
        <v>1</v>
      </c>
      <c r="I37" s="66">
        <f>G37/H37</f>
        <v>4</v>
      </c>
      <c r="J37" s="66">
        <v>1</v>
      </c>
      <c r="K37" s="66" t="s">
        <v>36</v>
      </c>
      <c r="L37" s="67">
        <v>49079</v>
      </c>
      <c r="M37" s="67">
        <v>9150</v>
      </c>
      <c r="N37" s="65">
        <v>43805</v>
      </c>
      <c r="O37" s="64" t="s">
        <v>50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6" ht="24.75" customHeight="1">
      <c r="A38" s="63">
        <v>22</v>
      </c>
      <c r="B38" s="69" t="s">
        <v>36</v>
      </c>
      <c r="C38" s="68" t="s">
        <v>621</v>
      </c>
      <c r="D38" s="67">
        <v>14</v>
      </c>
      <c r="E38" s="66" t="s">
        <v>36</v>
      </c>
      <c r="F38" s="66" t="s">
        <v>36</v>
      </c>
      <c r="G38" s="67">
        <v>2</v>
      </c>
      <c r="H38" s="69">
        <v>1</v>
      </c>
      <c r="I38" s="66">
        <f>G38/H38</f>
        <v>2</v>
      </c>
      <c r="J38" s="66">
        <v>1</v>
      </c>
      <c r="K38" s="66" t="s">
        <v>36</v>
      </c>
      <c r="L38" s="67">
        <v>12451</v>
      </c>
      <c r="M38" s="67">
        <v>2299</v>
      </c>
      <c r="N38" s="65">
        <v>44106</v>
      </c>
      <c r="O38" s="64" t="s">
        <v>139</v>
      </c>
      <c r="P38" s="61"/>
      <c r="R38" s="54"/>
      <c r="T38" s="61"/>
      <c r="U38" s="60"/>
      <c r="V38" s="60"/>
      <c r="W38" s="60"/>
      <c r="X38" s="60"/>
      <c r="Y38" s="60"/>
      <c r="Z38" s="61"/>
    </row>
    <row r="39" spans="1:26" ht="24.75" customHeight="1">
      <c r="A39" s="63">
        <v>23</v>
      </c>
      <c r="B39" s="76">
        <v>13</v>
      </c>
      <c r="C39" s="68" t="s">
        <v>613</v>
      </c>
      <c r="D39" s="67">
        <v>11.6</v>
      </c>
      <c r="E39" s="67">
        <v>294.39999999999998</v>
      </c>
      <c r="F39" s="70">
        <f>(D39-E39)/E39</f>
        <v>-0.96059782608695643</v>
      </c>
      <c r="G39" s="67">
        <v>1</v>
      </c>
      <c r="H39" s="25">
        <v>2</v>
      </c>
      <c r="I39" s="66">
        <f>G39/H39</f>
        <v>0.5</v>
      </c>
      <c r="J39" s="66">
        <v>2</v>
      </c>
      <c r="K39" s="66" t="s">
        <v>36</v>
      </c>
      <c r="L39" s="67">
        <v>1186</v>
      </c>
      <c r="M39" s="67">
        <v>212</v>
      </c>
      <c r="N39" s="65">
        <v>44141</v>
      </c>
      <c r="O39" s="64" t="s">
        <v>84</v>
      </c>
      <c r="P39" s="61"/>
      <c r="R39" s="54"/>
      <c r="T39" s="61"/>
      <c r="U39" s="60"/>
      <c r="V39" s="60"/>
      <c r="W39" s="60"/>
      <c r="X39" s="61"/>
      <c r="Y39" s="60"/>
      <c r="Z39" s="60"/>
    </row>
    <row r="40" spans="1:26" ht="25.35" customHeight="1">
      <c r="A40" s="41"/>
      <c r="B40" s="41"/>
      <c r="C40" s="52" t="s">
        <v>622</v>
      </c>
      <c r="D40" s="62">
        <f>SUM(D35:D39)</f>
        <v>123889.58000000003</v>
      </c>
      <c r="E40" s="62">
        <f>SUM(E35:E39)</f>
        <v>81348.23</v>
      </c>
      <c r="F40" s="72">
        <f>(D40-E40)/E40</f>
        <v>0.52295360329290552</v>
      </c>
      <c r="G40" s="62">
        <f>SUM(G35:G39)</f>
        <v>20954</v>
      </c>
      <c r="H40" s="62"/>
      <c r="I40" s="43"/>
      <c r="J40" s="42"/>
      <c r="K40" s="44"/>
      <c r="L40" s="45"/>
      <c r="M40" s="49"/>
      <c r="N40" s="46"/>
      <c r="O40" s="53"/>
    </row>
    <row r="41" spans="1:26" ht="23.1" customHeight="1"/>
    <row r="42" spans="1:26" ht="17.25" customHeight="1"/>
    <row r="56" spans="16:18">
      <c r="R56" s="61"/>
    </row>
    <row r="59" spans="16:18">
      <c r="P59" s="61"/>
    </row>
    <row r="63" spans="16:18" ht="12" customHeight="1"/>
  </sheetData>
  <sortState xmlns:xlrd2="http://schemas.microsoft.com/office/spreadsheetml/2017/richdata2" ref="B13:P39">
    <sortCondition descending="1" ref="D13:D39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0" ma:contentTypeDescription="Kurkite naują dokumentą." ma:contentTypeScope="" ma:versionID="03fa7385ab8690ec2bd636c6dd05d83d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fbf4b8741e564dc5ee66a4dd131f18be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1621be2-09a8-4ecf-a4f6-2b817f971f19" xsi:nil="true"/>
    <lcf76f155ced4ddcb4097134ff3c332f xmlns="22dbaa52-5d5a-4806-ae0d-f920dab8f35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1B7D609-A7AD-4F60-A4B7-D62222CCFD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A5DD678-93FD-4FE5-86AB-1A3548741EE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2EA2D6C-D3E2-4802-95F0-36A1F7851935}">
  <ds:schemaRefs>
    <ds:schemaRef ds:uri="http://schemas.microsoft.com/office/2006/metadata/properties"/>
    <ds:schemaRef ds:uri="http://schemas.microsoft.com/office/infopath/2007/PartnerControls"/>
    <ds:schemaRef ds:uri="f1621be2-09a8-4ecf-a4f6-2b817f971f19"/>
    <ds:schemaRef ds:uri="22dbaa52-5d5a-4806-ae0d-f920dab8f35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101</vt:i4>
      </vt:variant>
    </vt:vector>
  </HeadingPairs>
  <TitlesOfParts>
    <vt:vector size="101" baseType="lpstr">
      <vt:lpstr>03.24-03.30</vt:lpstr>
      <vt:lpstr>03.17-03.23</vt:lpstr>
      <vt:lpstr>03.10-03.16</vt:lpstr>
      <vt:lpstr>03.03-03.09</vt:lpstr>
      <vt:lpstr>02.24-03.02</vt:lpstr>
      <vt:lpstr>02.17-02.23</vt:lpstr>
      <vt:lpstr>02.10-02.16</vt:lpstr>
      <vt:lpstr>02.03-02.09</vt:lpstr>
      <vt:lpstr>01.27-02.02</vt:lpstr>
      <vt:lpstr>01.20-01.26</vt:lpstr>
      <vt:lpstr>01.13-01.19</vt:lpstr>
      <vt:lpstr>01.06-01.12</vt:lpstr>
      <vt:lpstr>12.30-01.05</vt:lpstr>
      <vt:lpstr>12.23-12.29</vt:lpstr>
      <vt:lpstr>12.16-12.22</vt:lpstr>
      <vt:lpstr>12.09-12.15</vt:lpstr>
      <vt:lpstr>12.02-12.08</vt:lpstr>
      <vt:lpstr>11.25-12.01</vt:lpstr>
      <vt:lpstr>11.18-11.24</vt:lpstr>
      <vt:lpstr>11.11-11.17</vt:lpstr>
      <vt:lpstr>11.04-11.10</vt:lpstr>
      <vt:lpstr>10.28-11.03</vt:lpstr>
      <vt:lpstr>10.21-10.27</vt:lpstr>
      <vt:lpstr>10.14-10.20</vt:lpstr>
      <vt:lpstr>10.07-10.13</vt:lpstr>
      <vt:lpstr>09.30-10.06</vt:lpstr>
      <vt:lpstr>09.23-09.29</vt:lpstr>
      <vt:lpstr>09.16-09.22</vt:lpstr>
      <vt:lpstr>09.09-09.15</vt:lpstr>
      <vt:lpstr>09.02-09.08</vt:lpstr>
      <vt:lpstr>08.26-09.01</vt:lpstr>
      <vt:lpstr>08.19-08.25</vt:lpstr>
      <vt:lpstr>08.12-08.18</vt:lpstr>
      <vt:lpstr>08.05-08.11</vt:lpstr>
      <vt:lpstr>07.29-08.04</vt:lpstr>
      <vt:lpstr>07.22-07.28</vt:lpstr>
      <vt:lpstr>07.15-07.21</vt:lpstr>
      <vt:lpstr>07.08-07.14</vt:lpstr>
      <vt:lpstr>07.01-07.07</vt:lpstr>
      <vt:lpstr>06.24-06.30</vt:lpstr>
      <vt:lpstr>06.17-06.23</vt:lpstr>
      <vt:lpstr>06.10-06.16</vt:lpstr>
      <vt:lpstr>06.03-06.09</vt:lpstr>
      <vt:lpstr>05.27-06.02</vt:lpstr>
      <vt:lpstr>05.20-05.26</vt:lpstr>
      <vt:lpstr>05.13-05.19</vt:lpstr>
      <vt:lpstr>05.06-05.12</vt:lpstr>
      <vt:lpstr>04.29-05.05</vt:lpstr>
      <vt:lpstr>04.22-04.28</vt:lpstr>
      <vt:lpstr>04.15-04.21</vt:lpstr>
      <vt:lpstr>04.08-04.14</vt:lpstr>
      <vt:lpstr>04.01-04.07</vt:lpstr>
      <vt:lpstr>03.25-03.31</vt:lpstr>
      <vt:lpstr>03.18-03.24</vt:lpstr>
      <vt:lpstr>03.11-03.17</vt:lpstr>
      <vt:lpstr>03.04-03.10</vt:lpstr>
      <vt:lpstr>02.25-03.03</vt:lpstr>
      <vt:lpstr>02.18-02.24</vt:lpstr>
      <vt:lpstr>02.11-02.17</vt:lpstr>
      <vt:lpstr>02.04-02.10</vt:lpstr>
      <vt:lpstr>01.28-02.03</vt:lpstr>
      <vt:lpstr>01.21-01.27</vt:lpstr>
      <vt:lpstr>01.14-01.20</vt:lpstr>
      <vt:lpstr>01.07-01.13</vt:lpstr>
      <vt:lpstr>12.31-01.06</vt:lpstr>
      <vt:lpstr>12.24-12.30</vt:lpstr>
      <vt:lpstr>12.17-12.23</vt:lpstr>
      <vt:lpstr>12.10-12.16</vt:lpstr>
      <vt:lpstr>12.03-12.09</vt:lpstr>
      <vt:lpstr>11.26-12.02</vt:lpstr>
      <vt:lpstr>11.19-11.25</vt:lpstr>
      <vt:lpstr>11.12-11.18</vt:lpstr>
      <vt:lpstr>11.05-11.11</vt:lpstr>
      <vt:lpstr>10.29-11.04</vt:lpstr>
      <vt:lpstr>10.22-10.28</vt:lpstr>
      <vt:lpstr>10.15-10.21</vt:lpstr>
      <vt:lpstr>10.08-10.14</vt:lpstr>
      <vt:lpstr>10.01-10.07</vt:lpstr>
      <vt:lpstr>09.24-09.30</vt:lpstr>
      <vt:lpstr>09.17-09.23</vt:lpstr>
      <vt:lpstr>09.10-09.16</vt:lpstr>
      <vt:lpstr>09.03-09.09</vt:lpstr>
      <vt:lpstr>08.27-09.02</vt:lpstr>
      <vt:lpstr>08.20-08.26</vt:lpstr>
      <vt:lpstr>08.13-08.19</vt:lpstr>
      <vt:lpstr>08.06-08.12</vt:lpstr>
      <vt:lpstr>07.30-08.05</vt:lpstr>
      <vt:lpstr>07.23-07.29</vt:lpstr>
      <vt:lpstr>07.16-07.22</vt:lpstr>
      <vt:lpstr>07.09-07.15</vt:lpstr>
      <vt:lpstr>07.02-07.08</vt:lpstr>
      <vt:lpstr>06.25-07.01</vt:lpstr>
      <vt:lpstr>06.18-06.24</vt:lpstr>
      <vt:lpstr>06.11-06.17</vt:lpstr>
      <vt:lpstr>06.04-06.10</vt:lpstr>
      <vt:lpstr>05.28-06.03</vt:lpstr>
      <vt:lpstr>05.21-05.27</vt:lpstr>
      <vt:lpstr>05.14-05.20</vt:lpstr>
      <vt:lpstr>05.07-05.13</vt:lpstr>
      <vt:lpstr>04.30-05.06</vt:lpstr>
      <vt:lpstr>04.28-29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Karolis Galdikas</dc:creator>
  <cp:keywords/>
  <dc:description/>
  <cp:lastModifiedBy>Austė Jucytė</cp:lastModifiedBy>
  <cp:revision/>
  <dcterms:created xsi:type="dcterms:W3CDTF">2014-10-03T07:40:56Z</dcterms:created>
  <dcterms:modified xsi:type="dcterms:W3CDTF">2023-03-31T16:34:54Z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0x01010002F31A8F31CD2D458B1820EC8E9439A8</vt:lpwstr>
  </property>
  <property fmtid="{D5CDD505-2E9C-101B-9397-08002B2CF9AE}" pid="3" name="MediaServiceImageTags">
    <vt:lpwstr/>
  </property>
</Properties>
</file>